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anneleenpihlak\Desktop\"/>
    </mc:Choice>
  </mc:AlternateContent>
  <xr:revisionPtr revIDLastSave="0" documentId="8_{A1F9AD02-C6F0-45E1-B2A5-7C1BF215C9C3}" xr6:coauthVersionLast="47" xr6:coauthVersionMax="47" xr10:uidLastSave="{00000000-0000-0000-0000-000000000000}"/>
  <workbookProtection workbookAlgorithmName="SHA-512" workbookHashValue="wRZudnEBtiLy/wVKI9xEJtCLZcfPjpCRPJorGaNcaiAfUbf+yLYBKPiFLgWT1OuXf0gyx1OC+PRUaX8r5xnu7w==" workbookSaltValue="SIHmn2hCpCyXQMmDNN6m4g==" workbookSpinCount="100000" lockStructure="1"/>
  <bookViews>
    <workbookView xWindow="-110" yWindow="-110" windowWidth="19420" windowHeight="10420" xr2:uid="{00000000-000D-0000-FFFF-FFFF00000000}"/>
  </bookViews>
  <sheets>
    <sheet name="Activity" sheetId="7" r:id="rId1"/>
    <sheet name="Unit costs" sheetId="5" r:id="rId2"/>
    <sheet name="lists-hide" sheetId="9" state="hidden" r:id="rId3"/>
  </sheets>
  <definedNames>
    <definedName name="activity">'lists-hide'!$A$1:$A$7</definedName>
    <definedName name="cat">'lists-hide'!$K$10:$K$14</definedName>
    <definedName name="category">'lists-hide'!#REF!</definedName>
    <definedName name="_xlnm.Print_Area" localSheetId="0">Activity!$B$1:$J$105</definedName>
    <definedName name="programme">'lists-hide'!$A$15:$A$19</definedName>
    <definedName name="type">'lists-hide'!$A$2:$A$7</definedName>
    <definedName name="typeb">'lists-hide'!$A$2:$A$7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7" l="1"/>
  <c r="F21" i="7"/>
  <c r="A22" i="9"/>
  <c r="D23" i="7" l="1"/>
  <c r="C23" i="7" s="1"/>
  <c r="E23" i="7"/>
  <c r="G22" i="7"/>
  <c r="G21" i="7"/>
  <c r="J28" i="7"/>
  <c r="J26" i="7"/>
  <c r="H26" i="7"/>
  <c r="H24" i="7"/>
  <c r="I29" i="7"/>
  <c r="I26" i="7"/>
  <c r="H27" i="7"/>
  <c r="I27" i="7"/>
  <c r="D15" i="7" l="1"/>
  <c r="H76" i="7"/>
  <c r="I76" i="7"/>
  <c r="J76" i="7"/>
  <c r="H77" i="7"/>
  <c r="I77" i="7"/>
  <c r="J77" i="7"/>
  <c r="H78" i="7"/>
  <c r="I78" i="7"/>
  <c r="J78" i="7"/>
  <c r="H79" i="7"/>
  <c r="I79" i="7"/>
  <c r="J79" i="7"/>
  <c r="H80" i="7"/>
  <c r="I80" i="7"/>
  <c r="J80" i="7"/>
  <c r="H81" i="7"/>
  <c r="I81" i="7"/>
  <c r="J81" i="7"/>
  <c r="H82" i="7"/>
  <c r="I82" i="7"/>
  <c r="J82" i="7"/>
  <c r="H83" i="7"/>
  <c r="I83" i="7"/>
  <c r="J83" i="7"/>
  <c r="H84" i="7"/>
  <c r="I84" i="7"/>
  <c r="J84" i="7"/>
  <c r="H85" i="7"/>
  <c r="I85" i="7"/>
  <c r="J85" i="7"/>
  <c r="H86" i="7"/>
  <c r="I86" i="7"/>
  <c r="J86" i="7"/>
  <c r="H87" i="7"/>
  <c r="I87" i="7"/>
  <c r="J87" i="7"/>
  <c r="H88" i="7"/>
  <c r="I88" i="7"/>
  <c r="J88" i="7"/>
  <c r="H89" i="7"/>
  <c r="I89" i="7"/>
  <c r="J89" i="7"/>
  <c r="H90" i="7"/>
  <c r="I90" i="7"/>
  <c r="J90" i="7"/>
  <c r="H91" i="7"/>
  <c r="I91" i="7"/>
  <c r="J91" i="7"/>
  <c r="H92" i="7"/>
  <c r="I92" i="7"/>
  <c r="J92" i="7"/>
  <c r="H93" i="7"/>
  <c r="I93" i="7"/>
  <c r="J93" i="7"/>
  <c r="H94" i="7"/>
  <c r="I94" i="7"/>
  <c r="J94" i="7"/>
  <c r="H95" i="7"/>
  <c r="I95" i="7"/>
  <c r="J95" i="7"/>
  <c r="H96" i="7"/>
  <c r="I96" i="7"/>
  <c r="J96" i="7"/>
  <c r="H97" i="7"/>
  <c r="I97" i="7"/>
  <c r="J97" i="7"/>
  <c r="H98" i="7"/>
  <c r="I98" i="7"/>
  <c r="J98" i="7"/>
  <c r="H99" i="7"/>
  <c r="I99" i="7"/>
  <c r="J99" i="7"/>
  <c r="H100" i="7"/>
  <c r="I100" i="7"/>
  <c r="J100" i="7"/>
  <c r="H101" i="7"/>
  <c r="I101" i="7"/>
  <c r="J101" i="7"/>
  <c r="H102" i="7"/>
  <c r="I102" i="7"/>
  <c r="J102" i="7"/>
  <c r="H103" i="7"/>
  <c r="I103" i="7"/>
  <c r="J103" i="7"/>
  <c r="H104" i="7"/>
  <c r="I104" i="7"/>
  <c r="J104" i="7"/>
  <c r="H105" i="7"/>
  <c r="I105" i="7"/>
  <c r="J105" i="7"/>
  <c r="J27" i="7" l="1"/>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24" i="7" l="1"/>
  <c r="D14" i="7"/>
  <c r="I75" i="7" l="1"/>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8"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D16" i="7" l="1"/>
  <c r="D17" i="7" s="1"/>
  <c r="E17" i="7" s="1"/>
  <c r="I24" i="7"/>
  <c r="D22" i="9" l="1"/>
</calcChain>
</file>

<file path=xl/sharedStrings.xml><?xml version="1.0" encoding="utf-8"?>
<sst xmlns="http://schemas.openxmlformats.org/spreadsheetml/2006/main" count="95" uniqueCount="87">
  <si>
    <t>Denmark</t>
  </si>
  <si>
    <t>Norway</t>
  </si>
  <si>
    <t>Sweden</t>
  </si>
  <si>
    <t>Finland</t>
  </si>
  <si>
    <t>Åland</t>
  </si>
  <si>
    <t>Lithuania</t>
  </si>
  <si>
    <t>Estonia</t>
  </si>
  <si>
    <t>Latvia</t>
  </si>
  <si>
    <t>Greenland</t>
  </si>
  <si>
    <t>Faroe Islands</t>
  </si>
  <si>
    <t>Iceland</t>
  </si>
  <si>
    <t>Participating countries</t>
  </si>
  <si>
    <t>Yes</t>
  </si>
  <si>
    <t>No</t>
  </si>
  <si>
    <t>Unit costs</t>
  </si>
  <si>
    <t>Basic grant</t>
  </si>
  <si>
    <t>Addition/partner</t>
  </si>
  <si>
    <t>Type of activity:</t>
  </si>
  <si>
    <t>Expected start month &amp; year:</t>
  </si>
  <si>
    <t>select from list</t>
  </si>
  <si>
    <t>Joint Study Programme</t>
  </si>
  <si>
    <t xml:space="preserve">Development project </t>
  </si>
  <si>
    <t>select number</t>
  </si>
  <si>
    <t>Name of activity:</t>
  </si>
  <si>
    <t>Number of active partners:</t>
  </si>
  <si>
    <t>in this activity</t>
  </si>
  <si>
    <t>Network meeting(s)</t>
  </si>
  <si>
    <t>Additional domestic travel more than 500 km</t>
  </si>
  <si>
    <t>International travel &amp; subsistence €</t>
  </si>
  <si>
    <t>To country</t>
  </si>
  <si>
    <t>From country</t>
  </si>
  <si>
    <t>Domestic travel &amp; subsistence</t>
  </si>
  <si>
    <t>Travel &amp; subsistence</t>
  </si>
  <si>
    <t>Domestic travel and subsistence (with no international travel)</t>
  </si>
  <si>
    <t>Travel no.</t>
  </si>
  <si>
    <r>
      <t xml:space="preserve">Make sure to click on </t>
    </r>
    <r>
      <rPr>
        <b/>
        <sz val="11"/>
        <color rgb="FFFF0000"/>
        <rFont val="Calibri"/>
        <family val="2"/>
        <scheme val="minor"/>
      </rPr>
      <t>“Enable Editing”</t>
    </r>
    <r>
      <rPr>
        <b/>
        <sz val="11"/>
        <color theme="1"/>
        <rFont val="Calibri"/>
        <family val="2"/>
        <scheme val="minor"/>
      </rPr>
      <t xml:space="preserve"> at the top if applicable </t>
    </r>
  </si>
  <si>
    <t xml:space="preserve">HOW TO COMPLETE THE FORM </t>
  </si>
  <si>
    <t>Budget summary of a project or network meetings</t>
  </si>
  <si>
    <t>as indicated in section 4 in the application</t>
  </si>
  <si>
    <t>To be completed for each activity applied for in the Espresso application</t>
  </si>
  <si>
    <t>Number of partici- pants</t>
  </si>
  <si>
    <t xml:space="preserve">as indicated in section 1.1 or 1.2 in the application  </t>
  </si>
  <si>
    <t>Yellow fields are obligatory</t>
  </si>
  <si>
    <t>and domestic travel in addition</t>
  </si>
  <si>
    <t>Organisation</t>
  </si>
  <si>
    <t>Name of network/project partnership:</t>
  </si>
  <si>
    <t>Organisational support:</t>
  </si>
  <si>
    <t>Travel &amp; subsistence:</t>
  </si>
  <si>
    <t>Maximum amount:</t>
  </si>
  <si>
    <t>Domestic travel and subsistence</t>
  </si>
  <si>
    <r>
      <t xml:space="preserve">based on inserted data. </t>
    </r>
    <r>
      <rPr>
        <b/>
        <sz val="11"/>
        <color rgb="FF0070B6"/>
        <rFont val="Calibri"/>
        <family val="2"/>
        <scheme val="minor"/>
      </rPr>
      <t>Use these amounts in the Espresso application</t>
    </r>
    <r>
      <rPr>
        <sz val="11"/>
        <color rgb="FF0070B6"/>
        <rFont val="Calibri"/>
        <family val="2"/>
        <scheme val="minor"/>
      </rPr>
      <t>!</t>
    </r>
    <r>
      <rPr>
        <b/>
        <vertAlign val="superscript"/>
        <sz val="12"/>
        <color rgb="FFFF0000"/>
        <rFont val="Calibri"/>
        <family val="2"/>
        <scheme val="minor"/>
      </rPr>
      <t>1</t>
    </r>
  </si>
  <si>
    <t>Number of days</t>
  </si>
  <si>
    <t>Support for work</t>
  </si>
  <si>
    <t>Nordic/Baltic country</t>
  </si>
  <si>
    <t>Nordic</t>
  </si>
  <si>
    <t>Baltic</t>
  </si>
  <si>
    <t>Nordic country</t>
  </si>
  <si>
    <t>Baltic country</t>
  </si>
  <si>
    <t>International travel, travel &amp; subsistence</t>
  </si>
  <si>
    <t>Development work</t>
  </si>
  <si>
    <t>(all rates are in euros)</t>
  </si>
  <si>
    <t>per day</t>
  </si>
  <si>
    <t>per travelling participant</t>
  </si>
  <si>
    <t>Development work:</t>
  </si>
  <si>
    <t xml:space="preserve">Development work </t>
  </si>
  <si>
    <t>Nordic/Baltic countries</t>
  </si>
  <si>
    <t>Number of institutions</t>
  </si>
  <si>
    <t>Start month</t>
  </si>
  <si>
    <r>
      <t xml:space="preserve">Domestic travel? </t>
    </r>
    <r>
      <rPr>
        <b/>
        <vertAlign val="superscript"/>
        <sz val="12"/>
        <color rgb="FFFF0000"/>
        <rFont val="Calibri"/>
        <family val="2"/>
        <scheme val="minor"/>
      </rPr>
      <t>3</t>
    </r>
  </si>
  <si>
    <r>
      <t xml:space="preserve">Meetings and justification of domestic travel (location to location), if applicable </t>
    </r>
    <r>
      <rPr>
        <b/>
        <vertAlign val="superscript"/>
        <sz val="12"/>
        <color rgb="FFFF0000"/>
        <rFont val="Calibri"/>
        <family val="2"/>
        <scheme val="minor"/>
      </rPr>
      <t>2</t>
    </r>
  </si>
  <si>
    <t>June 2026</t>
  </si>
  <si>
    <t>July 2026</t>
  </si>
  <si>
    <t>August 2026</t>
  </si>
  <si>
    <t>September 2026</t>
  </si>
  <si>
    <r>
      <rPr>
        <b/>
        <sz val="14"/>
        <color rgb="FFFF0000"/>
        <rFont val="Calibri"/>
        <family val="2"/>
        <scheme val="minor"/>
      </rPr>
      <t>Budget for Development projects, Joint study programmes or Network meetings</t>
    </r>
    <r>
      <rPr>
        <b/>
        <strike/>
        <sz val="14"/>
        <color rgb="FFFF0000"/>
        <rFont val="Calibri"/>
        <family val="2"/>
        <scheme val="minor"/>
      </rPr>
      <t xml:space="preserve">
</t>
    </r>
    <r>
      <rPr>
        <b/>
        <sz val="12"/>
        <color rgb="FF0070B6"/>
        <rFont val="Calibri"/>
        <family val="2"/>
        <scheme val="minor"/>
      </rPr>
      <t>Annex to the 2026 application</t>
    </r>
  </si>
  <si>
    <t>October 2026</t>
  </si>
  <si>
    <t>November 2026</t>
  </si>
  <si>
    <t>December 2026</t>
  </si>
  <si>
    <t>January 2027</t>
  </si>
  <si>
    <t>February 2027</t>
  </si>
  <si>
    <t>March 2027</t>
  </si>
  <si>
    <t>April 2027</t>
  </si>
  <si>
    <t>May 2027</t>
  </si>
  <si>
    <t>June 2027</t>
  </si>
  <si>
    <t>July 2027</t>
  </si>
  <si>
    <t>August 2027</t>
  </si>
  <si>
    <t>September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</si>
</sst>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d/m/yyyy;@"/>
    <numFmt numFmtId="167" formatCode="#,##0\ [$€-1]"/>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9"/>
      <color theme="1"/>
      <name val="Calibri"/>
      <family val="2"/>
      <scheme val="minor"/>
    </font>
    <font>
      <sz val="10"/>
      <color theme="1"/>
      <name val="Calibri"/>
      <family val="2"/>
      <scheme val="minor"/>
    </font>
    <font>
      <b/>
      <i/>
      <sz val="12"/>
      <color theme="1"/>
      <name val="Calibri"/>
      <family val="2"/>
      <scheme val="minor"/>
    </font>
    <font>
      <b/>
      <sz val="12"/>
      <color theme="1"/>
      <name val="Calibri"/>
      <family val="2"/>
      <scheme val="minor"/>
    </font>
    <font>
      <b/>
      <sz val="16"/>
      <color theme="1"/>
      <name val="Calibri"/>
      <family val="2"/>
      <scheme val="minor"/>
    </font>
    <font>
      <sz val="11"/>
      <color rgb="FF9C0006"/>
      <name val="Calibri"/>
      <family val="2"/>
      <scheme val="minor"/>
    </font>
    <font>
      <b/>
      <sz val="10"/>
      <color theme="1"/>
      <name val="Calibri"/>
      <family val="2"/>
      <scheme val="minor"/>
    </font>
    <font>
      <b/>
      <sz val="9"/>
      <color theme="1"/>
      <name val="Calibri"/>
      <family val="2"/>
      <scheme val="minor"/>
    </font>
    <font>
      <b/>
      <sz val="12"/>
      <name val="Calibri"/>
      <family val="2"/>
      <scheme val="minor"/>
    </font>
    <font>
      <sz val="11"/>
      <color rgb="FFFF0000"/>
      <name val="Calibri"/>
      <family val="2"/>
      <scheme val="minor"/>
    </font>
    <font>
      <b/>
      <sz val="11"/>
      <color rgb="FFFF0000"/>
      <name val="Calibri"/>
      <family val="2"/>
      <scheme val="minor"/>
    </font>
    <font>
      <sz val="11"/>
      <color theme="3" tint="0.39997558519241921"/>
      <name val="Calibri"/>
      <family val="2"/>
      <scheme val="minor"/>
    </font>
    <font>
      <sz val="11"/>
      <color theme="6" tint="-0.249977111117893"/>
      <name val="Calibri"/>
      <family val="2"/>
      <scheme val="minor"/>
    </font>
    <font>
      <b/>
      <sz val="11"/>
      <color rgb="FF0070B6"/>
      <name val="Calibri"/>
      <family val="2"/>
      <scheme val="minor"/>
    </font>
    <font>
      <sz val="11"/>
      <color rgb="FF0070B6"/>
      <name val="Calibri"/>
      <family val="2"/>
      <scheme val="minor"/>
    </font>
    <font>
      <b/>
      <sz val="11"/>
      <name val="Calibri"/>
      <family val="2"/>
      <scheme val="minor"/>
    </font>
    <font>
      <b/>
      <strike/>
      <sz val="14"/>
      <color rgb="FFFF0000"/>
      <name val="Calibri"/>
      <family val="2"/>
      <scheme val="minor"/>
    </font>
    <font>
      <b/>
      <vertAlign val="superscript"/>
      <sz val="12"/>
      <color rgb="FFFF0000"/>
      <name val="Calibri"/>
      <family val="2"/>
      <scheme val="minor"/>
    </font>
    <font>
      <b/>
      <sz val="14"/>
      <color rgb="FFFF0000"/>
      <name val="Calibri"/>
      <family val="2"/>
      <scheme val="minor"/>
    </font>
    <font>
      <b/>
      <sz val="12"/>
      <color rgb="FF0070B6"/>
      <name val="Calibri"/>
      <family val="2"/>
      <scheme val="minor"/>
    </font>
    <font>
      <sz val="11"/>
      <color theme="8" tint="0.59999389629810485"/>
      <name val="Calibri"/>
      <family val="2"/>
      <scheme val="minor"/>
    </font>
    <font>
      <b/>
      <sz val="10"/>
      <name val="Calibri"/>
      <family val="2"/>
      <scheme val="minor"/>
    </font>
    <font>
      <sz val="11"/>
      <name val="Calibri"/>
      <family val="2"/>
      <scheme val="minor"/>
    </font>
    <font>
      <sz val="10"/>
      <color theme="0"/>
      <name val="Calibri"/>
      <family val="2"/>
      <scheme val="minor"/>
    </font>
    <font>
      <sz val="1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s>
  <fills count="10">
    <fill>
      <patternFill patternType="none"/>
    </fill>
    <fill>
      <patternFill patternType="gray125"/>
    </fill>
    <fill>
      <patternFill patternType="solid">
        <fgColor rgb="FFFFFFCC"/>
        <bgColor theme="1"/>
      </patternFill>
    </fill>
    <fill>
      <patternFill patternType="solid">
        <fgColor rgb="FFFFFFCC"/>
        <bgColor indexed="64"/>
      </patternFill>
    </fill>
    <fill>
      <patternFill patternType="solid">
        <fgColor rgb="FFFFC7CE"/>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0" fontId="10" fillId="4" borderId="0" applyNumberFormat="0" applyBorder="0" applyAlignment="0" applyProtection="0"/>
  </cellStyleXfs>
  <cellXfs count="81">
    <xf numFmtId="0" fontId="0" fillId="0" borderId="0" xfId="0"/>
    <xf numFmtId="0" fontId="2" fillId="0" borderId="0" xfId="0" applyFont="1"/>
    <xf numFmtId="165" fontId="1" fillId="0" borderId="0" xfId="1" applyNumberFormat="1" applyFont="1"/>
    <xf numFmtId="0" fontId="4" fillId="0" borderId="0" xfId="0" applyFont="1"/>
    <xf numFmtId="0" fontId="0" fillId="0" borderId="2" xfId="0" applyBorder="1"/>
    <xf numFmtId="165" fontId="1" fillId="0" borderId="2" xfId="1" applyNumberFormat="1" applyFont="1" applyBorder="1"/>
    <xf numFmtId="0" fontId="2" fillId="0" borderId="3" xfId="0" applyFont="1" applyBorder="1"/>
    <xf numFmtId="0" fontId="3" fillId="0" borderId="3" xfId="0" applyFont="1" applyBorder="1" applyAlignment="1">
      <alignment horizontal="center"/>
    </xf>
    <xf numFmtId="3" fontId="0" fillId="0" borderId="0" xfId="0" applyNumberFormat="1"/>
    <xf numFmtId="3" fontId="0" fillId="0" borderId="2" xfId="0" applyNumberFormat="1" applyBorder="1"/>
    <xf numFmtId="0" fontId="6" fillId="0" borderId="0" xfId="0" applyFont="1"/>
    <xf numFmtId="0" fontId="2" fillId="0" borderId="3" xfId="0" applyFont="1" applyBorder="1" applyAlignment="1">
      <alignment wrapText="1"/>
    </xf>
    <xf numFmtId="165" fontId="1" fillId="0" borderId="0" xfId="1" applyNumberFormat="1" applyFont="1" applyBorder="1"/>
    <xf numFmtId="0" fontId="13" fillId="0" borderId="0" xfId="0" applyFont="1"/>
    <xf numFmtId="0" fontId="6" fillId="2"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7" fillId="0" borderId="0" xfId="0" applyFont="1"/>
    <xf numFmtId="0" fontId="9" fillId="0" borderId="2" xfId="0" applyFont="1" applyBorder="1" applyAlignment="1">
      <alignment vertical="center"/>
    </xf>
    <xf numFmtId="0" fontId="8" fillId="0" borderId="0" xfId="0" applyFont="1" applyAlignment="1">
      <alignment vertical="center"/>
    </xf>
    <xf numFmtId="0" fontId="2" fillId="0" borderId="5" xfId="0" applyFont="1" applyBorder="1" applyAlignment="1">
      <alignment horizontal="right" vertical="center"/>
    </xf>
    <xf numFmtId="0" fontId="5" fillId="0" borderId="0" xfId="0" applyFont="1" applyAlignment="1">
      <alignment vertical="center"/>
    </xf>
    <xf numFmtId="0" fontId="2" fillId="0" borderId="0" xfId="0" applyFont="1" applyAlignment="1">
      <alignment horizontal="right" vertical="center"/>
    </xf>
    <xf numFmtId="0" fontId="2" fillId="0" borderId="4" xfId="0" applyFont="1" applyBorder="1" applyAlignment="1">
      <alignment horizontal="right" vertical="center"/>
    </xf>
    <xf numFmtId="0" fontId="2" fillId="0" borderId="1" xfId="0" applyFont="1" applyBorder="1" applyAlignment="1">
      <alignment horizontal="right" vertical="center"/>
    </xf>
    <xf numFmtId="166" fontId="0" fillId="0" borderId="0" xfId="0" applyNumberFormat="1"/>
    <xf numFmtId="0" fontId="6" fillId="0" borderId="0" xfId="0" applyFont="1" applyAlignment="1">
      <alignment vertical="center"/>
    </xf>
    <xf numFmtId="3" fontId="2" fillId="0" borderId="0" xfId="0" applyNumberFormat="1" applyFont="1"/>
    <xf numFmtId="0" fontId="2" fillId="0" borderId="0" xfId="0" applyFont="1" applyAlignment="1">
      <alignment horizontal="right"/>
    </xf>
    <xf numFmtId="167" fontId="18" fillId="0" borderId="0" xfId="0" applyNumberFormat="1" applyFont="1" applyAlignment="1">
      <alignment horizontal="center"/>
    </xf>
    <xf numFmtId="0" fontId="2" fillId="0" borderId="1" xfId="0" applyFont="1" applyBorder="1" applyAlignment="1">
      <alignment horizontal="right"/>
    </xf>
    <xf numFmtId="167" fontId="2" fillId="0" borderId="1" xfId="0" applyNumberFormat="1" applyFont="1" applyBorder="1" applyAlignment="1">
      <alignment horizontal="center"/>
    </xf>
    <xf numFmtId="167" fontId="16" fillId="5" borderId="2" xfId="0" applyNumberFormat="1" applyFont="1" applyFill="1" applyBorder="1" applyAlignment="1">
      <alignment horizontal="center"/>
    </xf>
    <xf numFmtId="167" fontId="17" fillId="6" borderId="2" xfId="0" applyNumberFormat="1" applyFont="1" applyFill="1" applyBorder="1" applyAlignment="1">
      <alignment horizontal="center"/>
    </xf>
    <xf numFmtId="0" fontId="0" fillId="0" borderId="0" xfId="0" applyAlignment="1">
      <alignment horizontal="center" vertical="center"/>
    </xf>
    <xf numFmtId="0" fontId="11" fillId="7" borderId="7"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5"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6" fillId="7" borderId="0" xfId="0" applyFont="1" applyFill="1" applyAlignment="1">
      <alignment horizontal="center" vertical="center"/>
    </xf>
    <xf numFmtId="167" fontId="6" fillId="0" borderId="6" xfId="0" applyNumberFormat="1" applyFont="1" applyBorder="1" applyAlignment="1">
      <alignment horizontal="center" vertical="center"/>
    </xf>
    <xf numFmtId="0" fontId="10" fillId="0" borderId="0" xfId="2" applyFill="1" applyProtection="1"/>
    <xf numFmtId="167" fontId="6" fillId="0" borderId="8" xfId="0" applyNumberFormat="1" applyFont="1" applyBorder="1" applyAlignment="1">
      <alignment horizontal="center" vertical="center"/>
    </xf>
    <xf numFmtId="167" fontId="6" fillId="0" borderId="0" xfId="0" applyNumberFormat="1" applyFont="1" applyAlignment="1">
      <alignment horizontal="center" vertical="center"/>
    </xf>
    <xf numFmtId="0" fontId="6" fillId="0" borderId="0" xfId="0" applyFont="1" applyAlignment="1">
      <alignment horizontal="center" vertical="center"/>
    </xf>
    <xf numFmtId="0" fontId="6" fillId="3" borderId="0" xfId="0" applyFont="1" applyFill="1" applyProtection="1">
      <protection locked="0"/>
    </xf>
    <xf numFmtId="0" fontId="4" fillId="0" borderId="0" xfId="0" applyFont="1" applyAlignment="1">
      <alignment vertical="center"/>
    </xf>
    <xf numFmtId="0" fontId="20" fillId="0" borderId="0" xfId="0" applyFont="1" applyAlignment="1">
      <alignment horizontal="right" vertical="center"/>
    </xf>
    <xf numFmtId="0" fontId="5" fillId="0" borderId="0" xfId="0" applyFont="1" applyAlignment="1" applyProtection="1">
      <alignment vertical="top"/>
      <protection locked="0"/>
    </xf>
    <xf numFmtId="167" fontId="2" fillId="0" borderId="0" xfId="0" applyNumberFormat="1" applyFont="1" applyAlignment="1">
      <alignment horizontal="center"/>
    </xf>
    <xf numFmtId="0" fontId="6" fillId="0" borderId="6" xfId="0" applyFont="1" applyBorder="1" applyAlignment="1" applyProtection="1">
      <alignment horizontal="center" vertical="center"/>
      <protection locked="0"/>
    </xf>
    <xf numFmtId="167" fontId="25" fillId="0" borderId="2" xfId="0" applyNumberFormat="1" applyFont="1" applyBorder="1" applyAlignment="1">
      <alignment horizontal="center"/>
    </xf>
    <xf numFmtId="0" fontId="26" fillId="9" borderId="3" xfId="0" applyFont="1" applyFill="1" applyBorder="1" applyAlignment="1">
      <alignment horizontal="center" vertical="center" wrapText="1"/>
    </xf>
    <xf numFmtId="0" fontId="11" fillId="0" borderId="0" xfId="0" applyFont="1" applyAlignment="1">
      <alignment horizontal="center" vertical="center" wrapText="1"/>
    </xf>
    <xf numFmtId="0" fontId="6" fillId="2" borderId="6" xfId="0" applyFont="1" applyFill="1" applyBorder="1" applyAlignment="1" applyProtection="1">
      <alignment horizontal="left" vertical="center" wrapText="1"/>
      <protection locked="0"/>
    </xf>
    <xf numFmtId="0" fontId="14" fillId="0" borderId="0" xfId="0" applyFont="1"/>
    <xf numFmtId="0" fontId="2" fillId="0" borderId="3" xfId="0" applyFont="1" applyBorder="1" applyAlignment="1">
      <alignment horizontal="right"/>
    </xf>
    <xf numFmtId="0" fontId="8" fillId="0" borderId="0" xfId="0" applyFont="1"/>
    <xf numFmtId="0" fontId="29" fillId="2" borderId="6" xfId="0" applyFont="1" applyFill="1" applyBorder="1" applyAlignment="1" applyProtection="1">
      <alignment horizontal="center" vertical="center"/>
      <protection locked="0"/>
    </xf>
    <xf numFmtId="0" fontId="29" fillId="0" borderId="0" xfId="0" applyFont="1"/>
    <xf numFmtId="0" fontId="28" fillId="0" borderId="0" xfId="0" applyFont="1" applyAlignment="1">
      <alignment horizontal="center" vertical="center"/>
    </xf>
    <xf numFmtId="0" fontId="31" fillId="0" borderId="0" xfId="0" applyFont="1" applyAlignment="1">
      <alignment vertical="top"/>
    </xf>
    <xf numFmtId="0" fontId="30" fillId="0" borderId="0" xfId="0" applyFont="1" applyAlignment="1">
      <alignment horizontal="right" wrapText="1"/>
    </xf>
    <xf numFmtId="49" fontId="6" fillId="0" borderId="0" xfId="0" applyNumberFormat="1" applyFont="1" applyAlignment="1">
      <alignment horizontal="center"/>
    </xf>
    <xf numFmtId="49" fontId="32" fillId="0" borderId="0" xfId="0" applyNumberFormat="1" applyFont="1" applyAlignment="1">
      <alignment horizontal="center"/>
    </xf>
    <xf numFmtId="0" fontId="0" fillId="8" borderId="0" xfId="0" applyFill="1"/>
    <xf numFmtId="0" fontId="0" fillId="0" borderId="8" xfId="0" applyBorder="1"/>
    <xf numFmtId="3" fontId="27" fillId="0" borderId="8" xfId="0" applyNumberFormat="1" applyFont="1" applyBorder="1"/>
    <xf numFmtId="0" fontId="4" fillId="0" borderId="0" xfId="0" applyFont="1" applyAlignment="1">
      <alignment horizontal="left"/>
    </xf>
    <xf numFmtId="0" fontId="0" fillId="0" borderId="2" xfId="0" applyBorder="1" applyAlignment="1">
      <alignment horizontal="center" vertical="center" wrapText="1"/>
    </xf>
    <xf numFmtId="49" fontId="0" fillId="0" borderId="3" xfId="0" applyNumberFormat="1" applyBorder="1" applyAlignment="1" applyProtection="1">
      <alignment horizontal="left" wrapText="1"/>
      <protection locked="0"/>
    </xf>
    <xf numFmtId="0" fontId="0" fillId="0" borderId="4" xfId="0" applyBorder="1" applyAlignment="1" applyProtection="1">
      <alignment horizontal="left"/>
      <protection locked="0"/>
    </xf>
    <xf numFmtId="49" fontId="0" fillId="0" borderId="4" xfId="0" applyNumberFormat="1" applyBorder="1" applyAlignment="1" applyProtection="1">
      <alignment horizontal="left"/>
      <protection locked="0"/>
    </xf>
    <xf numFmtId="49" fontId="0" fillId="0" borderId="1" xfId="0" applyNumberFormat="1" applyBorder="1" applyAlignment="1" applyProtection="1">
      <alignment horizontal="left"/>
      <protection locked="0"/>
    </xf>
    <xf numFmtId="0" fontId="2" fillId="8" borderId="0" xfId="0" applyFont="1" applyFill="1" applyAlignment="1">
      <alignment horizontal="center"/>
    </xf>
    <xf numFmtId="0" fontId="2" fillId="7" borderId="0" xfId="0" applyFont="1" applyFill="1" applyAlignment="1">
      <alignment horizontal="center"/>
    </xf>
    <xf numFmtId="0" fontId="2" fillId="0" borderId="0" xfId="0" applyFont="1" applyAlignment="1">
      <alignment horizontal="center"/>
    </xf>
    <xf numFmtId="0" fontId="14" fillId="0" borderId="0" xfId="0" applyFont="1" applyAlignment="1">
      <alignment horizontal="center"/>
    </xf>
    <xf numFmtId="0" fontId="21" fillId="0" borderId="0" xfId="0" applyFont="1" applyAlignment="1">
      <alignment horizontal="right" vertical="center" wrapText="1"/>
    </xf>
    <xf numFmtId="0" fontId="13" fillId="0" borderId="2" xfId="0" applyFont="1" applyBorder="1" applyAlignment="1">
      <alignment horizontal="left" wrapText="1"/>
    </xf>
  </cellXfs>
  <cellStyles count="3">
    <cellStyle name="Bad" xfId="2" builtinId="27"/>
    <cellStyle name="Comma" xfId="1" builtinId="3"/>
    <cellStyle name="Normal" xfId="0" builtinId="0"/>
  </cellStyles>
  <dxfs count="15">
    <dxf>
      <font>
        <color theme="6" tint="0.59996337778862885"/>
      </font>
    </dxf>
    <dxf>
      <fill>
        <patternFill>
          <bgColor rgb="FFFF0000"/>
        </patternFill>
      </fill>
    </dxf>
    <dxf>
      <font>
        <color theme="0"/>
      </font>
    </dxf>
    <dxf>
      <font>
        <color theme="3" tint="0.79998168889431442"/>
      </font>
    </dxf>
    <dxf>
      <fill>
        <patternFill>
          <bgColor rgb="FFFF0000"/>
        </patternFill>
      </fill>
    </dxf>
    <dxf>
      <font>
        <color theme="0"/>
      </font>
    </dxf>
    <dxf>
      <font>
        <color theme="3" tint="0.79998168889431442"/>
      </font>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ill>
        <patternFill>
          <bgColor theme="0"/>
        </patternFill>
      </fill>
    </dxf>
  </dxfs>
  <tableStyles count="0" defaultTableStyle="TableStyleMedium2" defaultPivotStyle="PivotStyleLight16"/>
  <colors>
    <mruColors>
      <color rgb="FF0070B6"/>
      <color rgb="FFFF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0</xdr:row>
      <xdr:rowOff>28576</xdr:rowOff>
    </xdr:from>
    <xdr:to>
      <xdr:col>2</xdr:col>
      <xdr:colOff>1133475</xdr:colOff>
      <xdr:row>0</xdr:row>
      <xdr:rowOff>434055</xdr:rowOff>
    </xdr:to>
    <xdr:pic>
      <xdr:nvPicPr>
        <xdr:cNvPr id="9" name="Picture 8">
          <a:extLst>
            <a:ext uri="{FF2B5EF4-FFF2-40B4-BE49-F238E27FC236}">
              <a16:creationId xmlns:a16="http://schemas.microsoft.com/office/drawing/2014/main" id="{90BFF17F-848D-4217-B90A-8F96019A4430}"/>
            </a:ext>
          </a:extLst>
        </xdr:cNvPr>
        <xdr:cNvPicPr>
          <a:picLocks noChangeAspect="1"/>
        </xdr:cNvPicPr>
      </xdr:nvPicPr>
      <xdr:blipFill>
        <a:blip xmlns:r="http://schemas.openxmlformats.org/officeDocument/2006/relationships" r:embed="rId1"/>
        <a:stretch>
          <a:fillRect/>
        </a:stretch>
      </xdr:blipFill>
      <xdr:spPr>
        <a:xfrm>
          <a:off x="180976" y="28576"/>
          <a:ext cx="1571624" cy="405479"/>
        </a:xfrm>
        <a:prstGeom prst="rect">
          <a:avLst/>
        </a:prstGeom>
      </xdr:spPr>
    </xdr:pic>
    <xdr:clientData/>
  </xdr:twoCellAnchor>
  <xdr:twoCellAnchor>
    <xdr:from>
      <xdr:col>10</xdr:col>
      <xdr:colOff>593766</xdr:colOff>
      <xdr:row>21</xdr:row>
      <xdr:rowOff>148441</xdr:rowOff>
    </xdr:from>
    <xdr:to>
      <xdr:col>18</xdr:col>
      <xdr:colOff>3659</xdr:colOff>
      <xdr:row>43</xdr:row>
      <xdr:rowOff>7669</xdr:rowOff>
    </xdr:to>
    <xdr:sp macro="" textlink="">
      <xdr:nvSpPr>
        <xdr:cNvPr id="2" name="TextBox 1">
          <a:extLst>
            <a:ext uri="{FF2B5EF4-FFF2-40B4-BE49-F238E27FC236}">
              <a16:creationId xmlns:a16="http://schemas.microsoft.com/office/drawing/2014/main" id="{C82CF46C-A158-4E0A-8CF9-06581F43C3E9}"/>
            </a:ext>
          </a:extLst>
        </xdr:cNvPr>
        <xdr:cNvSpPr txBox="1"/>
      </xdr:nvSpPr>
      <xdr:spPr>
        <a:xfrm>
          <a:off x="10192987" y="4939805"/>
          <a:ext cx="4621841" cy="447740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solidFill>
                <a:schemeClr val="dk1"/>
              </a:solidFill>
              <a:effectLst/>
              <a:latin typeface="+mn-lt"/>
              <a:ea typeface="+mn-ea"/>
              <a:cs typeface="+mn-cs"/>
            </a:rPr>
            <a:t>Development work</a:t>
          </a:r>
          <a:endParaRPr lang="is-IS" sz="1100">
            <a:effectLst/>
          </a:endParaRPr>
        </a:p>
        <a:p>
          <a:r>
            <a:rPr lang="en-GB" sz="1000">
              <a:solidFill>
                <a:schemeClr val="dk1"/>
              </a:solidFill>
              <a:effectLst/>
              <a:latin typeface="+mn-lt"/>
              <a:ea typeface="+mn-ea"/>
              <a:cs typeface="+mn-cs"/>
            </a:rPr>
            <a:t>Please insert information</a:t>
          </a:r>
          <a:r>
            <a:rPr lang="en-GB" sz="1000" baseline="0">
              <a:solidFill>
                <a:schemeClr val="dk1"/>
              </a:solidFill>
              <a:effectLst/>
              <a:latin typeface="+mn-lt"/>
              <a:ea typeface="+mn-ea"/>
              <a:cs typeface="+mn-cs"/>
            </a:rPr>
            <a:t> and data in each row, in light yellow cells. Other cells are locked.</a:t>
          </a:r>
        </a:p>
        <a:p>
          <a:endParaRPr lang="en-GB" sz="1000" baseline="0">
            <a:solidFill>
              <a:schemeClr val="dk1"/>
            </a:solidFill>
            <a:effectLst/>
            <a:latin typeface="+mn-lt"/>
            <a:ea typeface="+mn-ea"/>
            <a:cs typeface="+mn-cs"/>
          </a:endParaRPr>
        </a:p>
        <a:p>
          <a:r>
            <a:rPr lang="is-IS" sz="1000" baseline="0">
              <a:solidFill>
                <a:sysClr val="windowText" lastClr="000000"/>
              </a:solidFill>
              <a:effectLst/>
              <a:latin typeface="+mn-lt"/>
              <a:ea typeface="+mn-ea"/>
              <a:cs typeface="+mn-cs"/>
            </a:rPr>
            <a:t>Please indicate the number of institutions that applies for support for development work. The maximum is 40 days per participating institution. E.g. the maximum number of working days for two institutions is 80 days.</a:t>
          </a:r>
          <a:endParaRPr lang="en-GB" sz="1050" b="1">
            <a:solidFill>
              <a:sysClr val="windowText" lastClr="000000"/>
            </a:solidFill>
          </a:endParaRPr>
        </a:p>
        <a:p>
          <a:endParaRPr lang="en-GB" sz="1050" b="1"/>
        </a:p>
        <a:p>
          <a:r>
            <a:rPr lang="en-GB" sz="1100" b="1"/>
            <a:t>Travel</a:t>
          </a:r>
          <a:r>
            <a:rPr lang="en-GB" sz="1100" b="1" baseline="0"/>
            <a:t> &amp; subsistence</a:t>
          </a:r>
          <a:endParaRPr lang="en-GB" sz="1100" b="1"/>
        </a:p>
        <a:p>
          <a:r>
            <a:rPr lang="en-GB" sz="1000"/>
            <a:t>Please insert information</a:t>
          </a:r>
          <a:r>
            <a:rPr lang="en-GB" sz="1000" baseline="0"/>
            <a:t> and data in each row, in light yellow cells. Other cells are locked.</a:t>
          </a:r>
          <a:endParaRPr lang="en-GB" sz="1000"/>
        </a:p>
        <a:p>
          <a:endParaRPr lang="en-GB" sz="1000"/>
        </a:p>
        <a:p>
          <a:r>
            <a:rPr lang="en-GB" sz="1100" b="1" baseline="20000">
              <a:solidFill>
                <a:srgbClr val="FF0000"/>
              </a:solidFill>
              <a:effectLst/>
              <a:latin typeface="+mn-lt"/>
              <a:ea typeface="+mn-ea"/>
              <a:cs typeface="+mn-cs"/>
            </a:rPr>
            <a:t>2  </a:t>
          </a:r>
          <a:r>
            <a:rPr lang="en-GB" sz="1000" baseline="0">
              <a:solidFill>
                <a:schemeClr val="dk1"/>
              </a:solidFill>
              <a:latin typeface="+mn-lt"/>
              <a:ea typeface="+mn-ea"/>
              <a:cs typeface="+mn-cs"/>
            </a:rPr>
            <a:t>Meetings</a:t>
          </a:r>
          <a:r>
            <a:rPr lang="en-GB" sz="1000" baseline="0"/>
            <a:t>: Identify each meeting you apply support for (as indicated in Espresso application) and if you apply also for domestic travel, please indicate location (city) to location (city) and the distance. You can u</a:t>
          </a:r>
          <a:r>
            <a:rPr lang="en-GB" sz="1000"/>
            <a:t>se Google Maps: https://www.google.com/maps to calculate</a:t>
          </a:r>
          <a:r>
            <a:rPr lang="en-GB" sz="1000" baseline="0"/>
            <a:t> the distances.</a:t>
          </a:r>
          <a:endParaRPr lang="en-GB" sz="1000"/>
        </a:p>
        <a:p>
          <a:endParaRPr lang="en-GB" sz="1000"/>
        </a:p>
        <a:p>
          <a:r>
            <a:rPr lang="en-GB" sz="1100" b="1" baseline="30000">
              <a:solidFill>
                <a:srgbClr val="FF0000"/>
              </a:solidFill>
              <a:effectLst/>
              <a:latin typeface="+mn-lt"/>
              <a:ea typeface="+mn-ea"/>
              <a:cs typeface="+mn-cs"/>
            </a:rPr>
            <a:t>3</a:t>
          </a:r>
          <a:r>
            <a:rPr lang="en-GB" sz="1100" b="1" baseline="20000">
              <a:solidFill>
                <a:schemeClr val="dk1"/>
              </a:solidFill>
              <a:effectLst/>
              <a:latin typeface="+mn-lt"/>
              <a:ea typeface="+mn-ea"/>
              <a:cs typeface="+mn-cs"/>
            </a:rPr>
            <a:t>  </a:t>
          </a:r>
          <a:r>
            <a:rPr lang="en-GB" sz="1000"/>
            <a:t>Please note</a:t>
          </a:r>
          <a:r>
            <a:rPr lang="en-GB" sz="1000" baseline="0"/>
            <a:t> there are three types of travelling participants, for which unit costs are calculated:</a:t>
          </a:r>
        </a:p>
        <a:p>
          <a:pPr marL="228600" indent="-228600">
            <a:buFont typeface="+mj-lt"/>
            <a:buAutoNum type="arabicPeriod"/>
          </a:pPr>
          <a:r>
            <a:rPr lang="en-GB" sz="1000" baseline="0"/>
            <a:t>International travelers</a:t>
          </a:r>
        </a:p>
        <a:p>
          <a:pPr marL="228600" indent="-228600">
            <a:buFont typeface="+mj-lt"/>
            <a:buAutoNum type="arabicPeriod"/>
          </a:pPr>
          <a:r>
            <a:rPr lang="en-GB" sz="1000" baseline="0"/>
            <a:t>International travelers that also need to travel domestically </a:t>
          </a:r>
          <a:r>
            <a:rPr lang="en-GB" sz="1000" b="1" baseline="0">
              <a:solidFill>
                <a:sysClr val="windowText" lastClr="000000"/>
              </a:solidFill>
            </a:rPr>
            <a:t>(more than 500 km </a:t>
          </a:r>
          <a:r>
            <a:rPr lang="en-GB" sz="1000" baseline="0"/>
            <a:t>round trip domestically in home and/or host country)</a:t>
          </a:r>
        </a:p>
        <a:p>
          <a:pPr marL="228600" indent="-228600">
            <a:buFont typeface="+mj-lt"/>
            <a:buAutoNum type="arabicPeriod"/>
          </a:pPr>
          <a:r>
            <a:rPr lang="en-GB" sz="1000" baseline="0"/>
            <a:t>Domestic travelers, participants from partner institution(s) in the same country as the hosting institution </a:t>
          </a:r>
          <a:r>
            <a:rPr lang="en-GB" sz="1000" baseline="0">
              <a:solidFill>
                <a:schemeClr val="dk1"/>
              </a:solidFill>
              <a:effectLst/>
              <a:latin typeface="+mn-lt"/>
              <a:ea typeface="+mn-ea"/>
              <a:cs typeface="+mn-cs"/>
            </a:rPr>
            <a:t>that </a:t>
          </a:r>
          <a:r>
            <a:rPr lang="en-GB" sz="1000" b="1" baseline="0">
              <a:solidFill>
                <a:sysClr val="windowText" lastClr="000000"/>
              </a:solidFill>
              <a:effectLst/>
              <a:latin typeface="+mn-lt"/>
              <a:ea typeface="+mn-ea"/>
              <a:cs typeface="+mn-cs"/>
            </a:rPr>
            <a:t>need subsistance and travel support</a:t>
          </a:r>
          <a:r>
            <a:rPr lang="en-GB" sz="1000" baseline="0"/>
            <a:t>. </a:t>
          </a:r>
        </a:p>
        <a:p>
          <a:pPr marL="0" indent="0">
            <a:buFontTx/>
            <a:buNone/>
          </a:pPr>
          <a:endParaRPr lang="en-GB" sz="1000" baseline="0">
            <a:solidFill>
              <a:schemeClr val="tx1"/>
            </a:solidFill>
          </a:endParaRPr>
        </a:p>
        <a:p>
          <a:pPr marL="0" indent="0">
            <a:buFontTx/>
            <a:buNone/>
          </a:pPr>
          <a:r>
            <a:rPr lang="en-GB" sz="1000" baseline="0">
              <a:solidFill>
                <a:schemeClr val="tx1"/>
              </a:solidFill>
            </a:rPr>
            <a:t>Other participants can be indicated for information but no costs are calculated for their participation.</a:t>
          </a:r>
        </a:p>
      </xdr:txBody>
    </xdr:sp>
    <xdr:clientData fPrintsWithSheet="0"/>
  </xdr:twoCellAnchor>
  <xdr:twoCellAnchor>
    <xdr:from>
      <xdr:col>10</xdr:col>
      <xdr:colOff>602013</xdr:colOff>
      <xdr:row>5</xdr:row>
      <xdr:rowOff>9524</xdr:rowOff>
    </xdr:from>
    <xdr:to>
      <xdr:col>17</xdr:col>
      <xdr:colOff>635000</xdr:colOff>
      <xdr:row>20</xdr:row>
      <xdr:rowOff>140196</xdr:rowOff>
    </xdr:to>
    <xdr:sp macro="" textlink="">
      <xdr:nvSpPr>
        <xdr:cNvPr id="4" name="TextBox 3">
          <a:extLst>
            <a:ext uri="{FF2B5EF4-FFF2-40B4-BE49-F238E27FC236}">
              <a16:creationId xmlns:a16="http://schemas.microsoft.com/office/drawing/2014/main" id="{F8214E7A-3CB2-40F2-AB1B-772B6D1DEAE4}"/>
            </a:ext>
          </a:extLst>
        </xdr:cNvPr>
        <xdr:cNvSpPr txBox="1"/>
      </xdr:nvSpPr>
      <xdr:spPr>
        <a:xfrm>
          <a:off x="10201234" y="1485693"/>
          <a:ext cx="4601688" cy="326443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Please insert information</a:t>
          </a:r>
          <a:r>
            <a:rPr lang="en-GB" sz="1000" baseline="0"/>
            <a:t> and data in yellow cells. Other cells are locked.</a:t>
          </a:r>
        </a:p>
        <a:p>
          <a:r>
            <a:rPr lang="en-GB" sz="1000"/>
            <a:t>The maximum applied grant for organisational support is 14.000 €. Please note that </a:t>
          </a:r>
          <a:r>
            <a:rPr lang="en-GB" sz="1000" b="1"/>
            <a:t>grant for</a:t>
          </a:r>
          <a:r>
            <a:rPr lang="en-GB" sz="1000" b="1" baseline="0"/>
            <a:t> organisational support</a:t>
          </a:r>
          <a:r>
            <a:rPr lang="en-GB" sz="1000" b="1"/>
            <a:t> and development work is not applicable for network meetings</a:t>
          </a:r>
          <a:r>
            <a:rPr lang="en-GB" sz="1000" b="0"/>
            <a:t>.</a:t>
          </a:r>
          <a:r>
            <a:rPr lang="en-GB" sz="1000" b="0" baseline="0"/>
            <a:t> </a:t>
          </a:r>
          <a:r>
            <a:rPr lang="en-GB" sz="1000"/>
            <a:t>Unit</a:t>
          </a:r>
          <a:r>
            <a:rPr lang="en-GB" sz="1000" baseline="0"/>
            <a:t> rates are on the sheet: Unit costs.</a:t>
          </a:r>
        </a:p>
        <a:p>
          <a:endParaRPr lang="en-GB" sz="1000" baseline="0">
            <a:solidFill>
              <a:srgbClr val="FF0000"/>
            </a:solidFill>
          </a:endParaRPr>
        </a:p>
        <a:p>
          <a:r>
            <a:rPr lang="en-GB" sz="1000" b="1">
              <a:solidFill>
                <a:sysClr val="windowText" lastClr="000000"/>
              </a:solidFill>
            </a:rPr>
            <a:t>For projects: </a:t>
          </a:r>
          <a:r>
            <a:rPr lang="en-GB" sz="1000">
              <a:solidFill>
                <a:sysClr val="windowText" lastClr="000000"/>
              </a:solidFill>
            </a:rPr>
            <a:t>The fixed unit costs are used only when applying to make the application process easier. The sums for Organisational support, Development work and Travel &amp; subsistence should be used in the Espresso application form but the allocated grant may be </a:t>
          </a:r>
          <a:r>
            <a:rPr lang="en-GB" sz="1000" b="1">
              <a:solidFill>
                <a:sysClr val="windowText" lastClr="000000"/>
              </a:solidFill>
            </a:rPr>
            <a:t>used freely </a:t>
          </a:r>
          <a:r>
            <a:rPr lang="en-GB" sz="1000">
              <a:solidFill>
                <a:sysClr val="windowText" lastClr="000000"/>
              </a:solidFill>
            </a:rPr>
            <a:t>between the different cost items </a:t>
          </a:r>
          <a:r>
            <a:rPr lang="en-GB" sz="1000" b="1">
              <a:solidFill>
                <a:sysClr val="windowText" lastClr="000000"/>
              </a:solidFill>
            </a:rPr>
            <a:t>based on real costs.</a:t>
          </a:r>
          <a:r>
            <a:rPr lang="en-GB" sz="1000">
              <a:solidFill>
                <a:sysClr val="windowText" lastClr="000000"/>
              </a:solidFill>
            </a:rPr>
            <a:t> If significant changes in the implementation of the activities occur, the network coordinator is advised to contact the main administrator, EDUFI.</a:t>
          </a:r>
        </a:p>
        <a:p>
          <a:endParaRPr lang="en-GB" sz="1000">
            <a:solidFill>
              <a:sysClr val="windowText" lastClr="000000"/>
            </a:solidFill>
          </a:endParaRPr>
        </a:p>
        <a:p>
          <a:r>
            <a:rPr lang="en-GB" sz="1100" b="1" baseline="20000">
              <a:solidFill>
                <a:srgbClr val="FF0000"/>
              </a:solidFill>
            </a:rPr>
            <a:t>1 </a:t>
          </a:r>
          <a:r>
            <a:rPr lang="en-GB" sz="1000" b="1">
              <a:solidFill>
                <a:sysClr val="windowText" lastClr="000000"/>
              </a:solidFill>
            </a:rPr>
            <a:t>The used/applied amounts in Espresso </a:t>
          </a:r>
          <a:r>
            <a:rPr lang="en-GB" sz="1000" b="0">
              <a:solidFill>
                <a:sysClr val="windowText" lastClr="000000"/>
              </a:solidFill>
            </a:rPr>
            <a:t>should in most cases be identical, as instructed in Espresso and the handbook, but they </a:t>
          </a:r>
          <a:r>
            <a:rPr lang="en-GB" sz="1000" b="1">
              <a:solidFill>
                <a:sysClr val="windowText" lastClr="000000"/>
              </a:solidFill>
            </a:rPr>
            <a:t>may be lower</a:t>
          </a:r>
          <a:r>
            <a:rPr lang="en-GB" sz="1000" b="0">
              <a:solidFill>
                <a:sysClr val="windowText" lastClr="000000"/>
              </a:solidFill>
            </a:rPr>
            <a:t> if preferred by the applicant. In any case, the applied amounts in Espresso must not be higher than the calculated amount in the budget model.</a:t>
          </a:r>
        </a:p>
        <a:p>
          <a:endParaRPr lang="en-GB" sz="1000" b="0">
            <a:solidFill>
              <a:sysClr val="windowText" lastClr="000000"/>
            </a:solidFill>
          </a:endParaRPr>
        </a:p>
        <a:p>
          <a:r>
            <a:rPr lang="en-GB" sz="1000" b="0">
              <a:solidFill>
                <a:sysClr val="windowText" lastClr="000000"/>
              </a:solidFill>
            </a:rPr>
            <a:t>The maximum Nordplus grant is 100.000 €. If your project budget exceeds this amount please describe in the Espresso application (comments to the budget) how you plan to cover these exceeding costs. </a:t>
          </a:r>
        </a:p>
        <a:p>
          <a:endParaRPr lang="en-GB" sz="1000" b="0">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228600</xdr:colOff>
      <xdr:row>4</xdr:row>
      <xdr:rowOff>47625</xdr:rowOff>
    </xdr:from>
    <xdr:to>
      <xdr:col>5</xdr:col>
      <xdr:colOff>76200</xdr:colOff>
      <xdr:row>6</xdr:row>
      <xdr:rowOff>133350</xdr:rowOff>
    </xdr:to>
    <xdr:sp macro="" textlink="">
      <xdr:nvSpPr>
        <xdr:cNvPr id="2" name="TextBox 1">
          <a:extLst>
            <a:ext uri="{FF2B5EF4-FFF2-40B4-BE49-F238E27FC236}">
              <a16:creationId xmlns:a16="http://schemas.microsoft.com/office/drawing/2014/main" id="{FEE8E565-65F3-43D4-AE9E-FE8EF245E316}"/>
            </a:ext>
          </a:extLst>
        </xdr:cNvPr>
        <xdr:cNvSpPr txBox="1"/>
      </xdr:nvSpPr>
      <xdr:spPr>
        <a:xfrm>
          <a:off x="4210050" y="676275"/>
          <a:ext cx="2990850" cy="466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 note that grant for organisation is not applicable for network</a:t>
          </a:r>
          <a:r>
            <a:rPr lang="en-GB" sz="1100" baseline="0"/>
            <a:t> meetings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3100-ACBE-4729-AC75-060701213025}">
  <sheetPr>
    <pageSetUpPr fitToPage="1"/>
  </sheetPr>
  <dimension ref="B1:S125"/>
  <sheetViews>
    <sheetView showGridLines="0" tabSelected="1" topLeftCell="B1" zoomScale="77" zoomScaleNormal="77" zoomScaleSheetLayoutView="100" workbookViewId="0">
      <selection activeCell="C6" sqref="C6"/>
    </sheetView>
  </sheetViews>
  <sheetFormatPr defaultColWidth="9.1796875" defaultRowHeight="14.5" x14ac:dyDescent="0.35"/>
  <cols>
    <col min="1" max="1" width="2" customWidth="1"/>
    <col min="2" max="2" width="7.26953125" customWidth="1"/>
    <col min="3" max="3" width="52.26953125" customWidth="1"/>
    <col min="4" max="4" width="12.7265625" customWidth="1"/>
    <col min="5" max="5" width="11.7265625" customWidth="1"/>
    <col min="6" max="7" width="8.81640625" customWidth="1"/>
    <col min="8" max="10" width="11.1796875" customWidth="1"/>
    <col min="17" max="17" width="10.1796875" customWidth="1"/>
  </cols>
  <sheetData>
    <row r="1" spans="2:18" ht="45" customHeight="1" x14ac:dyDescent="0.35">
      <c r="C1" s="79" t="s">
        <v>74</v>
      </c>
      <c r="D1" s="79"/>
      <c r="E1" s="79"/>
      <c r="F1" s="79"/>
      <c r="G1" s="79"/>
      <c r="H1" s="79"/>
      <c r="I1" s="79"/>
      <c r="J1" s="79"/>
    </row>
    <row r="2" spans="2:18" x14ac:dyDescent="0.35">
      <c r="L2" s="77" t="s">
        <v>35</v>
      </c>
      <c r="M2" s="77"/>
      <c r="N2" s="77"/>
      <c r="O2" s="77"/>
      <c r="P2" s="77"/>
      <c r="Q2" s="77"/>
    </row>
    <row r="3" spans="2:18" ht="15.5" x14ac:dyDescent="0.35">
      <c r="B3" s="76" t="s">
        <v>39</v>
      </c>
      <c r="C3" s="76"/>
      <c r="D3" s="76"/>
      <c r="E3" s="76"/>
      <c r="F3" s="76"/>
      <c r="G3" s="76"/>
      <c r="H3" s="76"/>
      <c r="I3" s="76"/>
      <c r="J3" s="76"/>
      <c r="K3" s="17"/>
      <c r="L3" s="78" t="s">
        <v>36</v>
      </c>
      <c r="M3" s="78"/>
      <c r="N3" s="78"/>
      <c r="O3" s="78"/>
      <c r="P3" s="78"/>
      <c r="Q3" s="78"/>
    </row>
    <row r="4" spans="2:18" ht="15.5" x14ac:dyDescent="0.35">
      <c r="B4" s="17"/>
      <c r="C4" s="17"/>
      <c r="D4" s="17"/>
      <c r="E4" s="17"/>
      <c r="I4" s="17"/>
      <c r="L4" s="75" t="s">
        <v>42</v>
      </c>
      <c r="M4" s="75"/>
      <c r="N4" s="75"/>
      <c r="O4" s="75"/>
      <c r="P4" s="75"/>
      <c r="Q4" s="75"/>
      <c r="R4" s="66"/>
    </row>
    <row r="5" spans="2:18" ht="26.25" customHeight="1" thickBot="1" x14ac:dyDescent="0.4">
      <c r="C5" s="18"/>
      <c r="D5" s="19"/>
      <c r="E5" s="19"/>
      <c r="I5" s="19"/>
    </row>
    <row r="6" spans="2:18" ht="15" customHeight="1" x14ac:dyDescent="0.35">
      <c r="C6" s="20" t="s">
        <v>45</v>
      </c>
      <c r="D6" s="71"/>
      <c r="E6" s="71"/>
      <c r="F6" s="71"/>
      <c r="G6" s="71"/>
      <c r="H6" s="21" t="s">
        <v>41</v>
      </c>
      <c r="I6" s="10"/>
    </row>
    <row r="7" spans="2:18" x14ac:dyDescent="0.35">
      <c r="C7" s="22" t="s">
        <v>17</v>
      </c>
      <c r="D7" s="72" t="s">
        <v>19</v>
      </c>
      <c r="E7" s="72"/>
      <c r="F7" s="72"/>
      <c r="G7" s="72"/>
      <c r="H7" s="21"/>
    </row>
    <row r="8" spans="2:18" x14ac:dyDescent="0.35">
      <c r="C8" s="23" t="s">
        <v>23</v>
      </c>
      <c r="D8" s="73"/>
      <c r="E8" s="73"/>
      <c r="F8" s="73"/>
      <c r="G8" s="73"/>
      <c r="H8" s="21" t="s">
        <v>38</v>
      </c>
      <c r="I8" s="10"/>
    </row>
    <row r="9" spans="2:18" ht="15" customHeight="1" x14ac:dyDescent="0.35">
      <c r="C9" s="23" t="s">
        <v>24</v>
      </c>
      <c r="D9" s="73" t="s">
        <v>22</v>
      </c>
      <c r="E9" s="73"/>
      <c r="F9" s="73"/>
      <c r="G9" s="73"/>
      <c r="H9" s="21" t="s">
        <v>25</v>
      </c>
      <c r="I9" s="10"/>
    </row>
    <row r="10" spans="2:18" ht="15" thickBot="1" x14ac:dyDescent="0.4">
      <c r="C10" s="24" t="s">
        <v>18</v>
      </c>
      <c r="D10" s="74" t="s">
        <v>19</v>
      </c>
      <c r="E10" s="74"/>
      <c r="F10" s="74"/>
      <c r="G10" s="74"/>
    </row>
    <row r="11" spans="2:18" ht="23.25" customHeight="1" x14ac:dyDescent="0.35">
      <c r="C11" s="48"/>
      <c r="D11" s="25"/>
      <c r="E11" s="26"/>
      <c r="G11" s="1"/>
      <c r="H11" s="27"/>
    </row>
    <row r="12" spans="2:18" ht="18.5" x14ac:dyDescent="0.45">
      <c r="C12" s="69" t="s">
        <v>37</v>
      </c>
      <c r="D12" s="69"/>
      <c r="E12" s="49"/>
      <c r="F12" s="49"/>
      <c r="G12" s="49"/>
      <c r="H12" s="49"/>
      <c r="I12" s="49"/>
      <c r="J12" s="49"/>
    </row>
    <row r="13" spans="2:18" ht="15.75" customHeight="1" thickBot="1" x14ac:dyDescent="0.4">
      <c r="C13" s="70" t="s">
        <v>50</v>
      </c>
      <c r="D13" s="70"/>
      <c r="E13" s="49"/>
      <c r="F13" s="49"/>
      <c r="G13" s="49"/>
      <c r="H13" s="49"/>
      <c r="I13" s="49"/>
      <c r="J13" s="49"/>
    </row>
    <row r="14" spans="2:18" x14ac:dyDescent="0.35">
      <c r="C14" s="28" t="s">
        <v>46</v>
      </c>
      <c r="D14" s="29">
        <f>IF(Activity!D7="Network meeting(s)", 0, 'lists-hide'!A22)</f>
        <v>0</v>
      </c>
      <c r="E14" s="49"/>
      <c r="F14" s="49"/>
      <c r="G14" s="49"/>
      <c r="H14" s="49"/>
      <c r="I14" s="49"/>
    </row>
    <row r="15" spans="2:18" x14ac:dyDescent="0.35">
      <c r="C15" s="28" t="s">
        <v>63</v>
      </c>
      <c r="D15" s="29">
        <f>SUM(F21:F22)</f>
        <v>0</v>
      </c>
      <c r="E15" s="49"/>
      <c r="F15" s="49"/>
      <c r="G15" s="49"/>
      <c r="H15" s="49"/>
      <c r="I15" s="49"/>
      <c r="J15" s="49"/>
    </row>
    <row r="16" spans="2:18" x14ac:dyDescent="0.35">
      <c r="C16" s="28" t="s">
        <v>47</v>
      </c>
      <c r="D16" s="29">
        <f>SUM(H26:J105)</f>
        <v>0</v>
      </c>
      <c r="E16" s="49"/>
      <c r="F16" s="49"/>
      <c r="G16" s="49"/>
      <c r="H16" s="49"/>
      <c r="I16" s="49"/>
      <c r="J16" s="49"/>
    </row>
    <row r="17" spans="2:19" ht="15" thickBot="1" x14ac:dyDescent="0.4">
      <c r="C17" s="30" t="s">
        <v>48</v>
      </c>
      <c r="D17" s="31">
        <f>SUM(D14:D16)</f>
        <v>0</v>
      </c>
      <c r="E17" s="62" t="str">
        <f>IF(D17&gt;100000, "Maximum grant applied is 100.000 € per project per year","")</f>
        <v/>
      </c>
      <c r="F17" s="49"/>
      <c r="G17" s="49"/>
      <c r="H17" s="49"/>
      <c r="I17" s="49"/>
      <c r="J17" s="49"/>
    </row>
    <row r="18" spans="2:19" x14ac:dyDescent="0.35">
      <c r="C18" s="28"/>
      <c r="D18" s="50"/>
      <c r="E18" s="49"/>
      <c r="F18" s="49"/>
      <c r="G18" s="49"/>
      <c r="H18" s="49"/>
      <c r="I18" s="49"/>
      <c r="J18" s="49"/>
    </row>
    <row r="19" spans="2:19" ht="19" thickBot="1" x14ac:dyDescent="0.4">
      <c r="C19" s="47" t="s">
        <v>64</v>
      </c>
      <c r="D19" s="10"/>
      <c r="E19" s="49"/>
      <c r="F19" s="52"/>
      <c r="G19" s="49"/>
      <c r="H19" s="49"/>
      <c r="I19" s="49"/>
      <c r="J19" s="49"/>
    </row>
    <row r="20" spans="2:19" ht="26" x14ac:dyDescent="0.35">
      <c r="B20" s="54"/>
      <c r="C20" s="36" t="s">
        <v>65</v>
      </c>
      <c r="D20" s="36" t="s">
        <v>66</v>
      </c>
      <c r="E20" s="36" t="s">
        <v>51</v>
      </c>
      <c r="F20" s="53" t="s">
        <v>52</v>
      </c>
      <c r="H20" s="49"/>
      <c r="I20" s="49"/>
      <c r="J20" s="49"/>
    </row>
    <row r="21" spans="2:19" x14ac:dyDescent="0.35">
      <c r="B21" s="45"/>
      <c r="C21" s="51" t="s">
        <v>54</v>
      </c>
      <c r="D21" s="14"/>
      <c r="E21" s="59"/>
      <c r="F21" s="41">
        <f>IF($D$7="Network meeting(s)",0,(IF(G21="maximum per institution has been reached",40*D21*'Unit costs'!C12,E21*'Unit costs'!C12)))</f>
        <v>0</v>
      </c>
      <c r="G21" s="60" t="str">
        <f>IFERROR(IF(E21/D21&gt;40, "maximum per institution has been reached",""),"")</f>
        <v/>
      </c>
      <c r="H21" s="49"/>
      <c r="I21" s="49"/>
      <c r="J21" s="49"/>
    </row>
    <row r="22" spans="2:19" x14ac:dyDescent="0.35">
      <c r="B22" s="45"/>
      <c r="C22" s="51" t="s">
        <v>55</v>
      </c>
      <c r="D22" s="14"/>
      <c r="E22" s="59"/>
      <c r="F22" s="41">
        <f>IF($D$7="Network meeting(s)",0,(IF(G22="maximum per institution has been reached",40*D22*'Unit costs'!C13,E22*'Unit costs'!C13)))</f>
        <v>0</v>
      </c>
      <c r="G22" s="60" t="str">
        <f>IFERROR(IF(E22/D22&gt;40, "maximum per institution has been reached",""),"")</f>
        <v/>
      </c>
      <c r="H22" s="49"/>
      <c r="I22" s="49"/>
      <c r="J22" s="49"/>
    </row>
    <row r="23" spans="2:19" ht="28.5" customHeight="1" x14ac:dyDescent="0.35">
      <c r="C23" s="63" t="str">
        <f>IFERROR(IF(D23&gt;D9, "Number of partners in development work is higher than number of active partners (cell D9)",""),"")</f>
        <v/>
      </c>
      <c r="D23" s="61">
        <f>SUM(D21:D22)</f>
        <v>0</v>
      </c>
      <c r="E23" s="61">
        <f>SUM(E21:E22)</f>
        <v>0</v>
      </c>
      <c r="F23" s="49"/>
      <c r="G23" s="49"/>
      <c r="H23" s="49"/>
      <c r="I23" s="49"/>
      <c r="J23" s="49"/>
    </row>
    <row r="24" spans="2:19" ht="19" thickBot="1" x14ac:dyDescent="0.4">
      <c r="C24" s="47" t="s">
        <v>32</v>
      </c>
      <c r="H24" s="32">
        <f>H14</f>
        <v>0</v>
      </c>
      <c r="I24" s="32">
        <f>SUM(I26:I75)</f>
        <v>0</v>
      </c>
      <c r="J24" s="33">
        <f>SUM(J26:J75)</f>
        <v>0</v>
      </c>
    </row>
    <row r="25" spans="2:19" s="34" customFormat="1" ht="45" customHeight="1" x14ac:dyDescent="0.35">
      <c r="B25" s="35" t="s">
        <v>34</v>
      </c>
      <c r="C25" s="36" t="s">
        <v>69</v>
      </c>
      <c r="D25" s="36" t="s">
        <v>30</v>
      </c>
      <c r="E25" s="36" t="s">
        <v>29</v>
      </c>
      <c r="F25" s="36" t="s">
        <v>68</v>
      </c>
      <c r="G25" s="36" t="s">
        <v>40</v>
      </c>
      <c r="H25" s="37" t="s">
        <v>28</v>
      </c>
      <c r="I25" s="38" t="s">
        <v>43</v>
      </c>
      <c r="J25" s="39" t="s">
        <v>31</v>
      </c>
      <c r="M25"/>
      <c r="O25"/>
      <c r="Q25"/>
      <c r="S25"/>
    </row>
    <row r="26" spans="2:19" x14ac:dyDescent="0.35">
      <c r="B26" s="40">
        <v>1</v>
      </c>
      <c r="C26" s="55"/>
      <c r="D26" s="14"/>
      <c r="E26" s="14"/>
      <c r="F26" s="14"/>
      <c r="G26" s="14"/>
      <c r="H26" s="41">
        <f>IFERROR(G26*IF(D26&lt;&gt;E26,(IF(VLOOKUP(D26,'Unit costs'!$B$18:$C$28,2,FALSE)&gt;=VLOOKUP(E26,'Unit costs'!$B$18:$C$28,2,FALSE),VLOOKUP(D26,'Unit costs'!$B$18:$C$28,2,FALSE),VLOOKUP(E26,'Unit costs'!$B$18:$C$28,2,FALSE))),0)," ")</f>
        <v>0</v>
      </c>
      <c r="I26" s="41">
        <f>IF(D26=E26,0,G26*IF($F26='Unit costs'!$B$31,'Unit costs'!$C$31,'Unit costs'!$C$32))</f>
        <v>0</v>
      </c>
      <c r="J26" s="41">
        <f>IF(D26=E26,G26*IF($F26='Unit costs'!$B$31,'Unit costs'!$C$37,'Unit costs'!$C$32),0)</f>
        <v>0</v>
      </c>
    </row>
    <row r="27" spans="2:19" x14ac:dyDescent="0.35">
      <c r="B27" s="40">
        <v>2</v>
      </c>
      <c r="C27" s="55"/>
      <c r="D27" s="14"/>
      <c r="E27" s="14"/>
      <c r="F27" s="14"/>
      <c r="G27" s="14"/>
      <c r="H27" s="41">
        <f>IFERROR(G27*IF(D27&lt;&gt;E27,(IF(VLOOKUP(D27,'Unit costs'!$B$18:$C$28,2,FALSE)&gt;=VLOOKUP(E27,'Unit costs'!$B$18:$C$28,2,FALSE),VLOOKUP(D27,'Unit costs'!$B$18:$C$28,2,FALSE),VLOOKUP(E27,'Unit costs'!$B$18:$C$28,2,FALSE))),0)," ")</f>
        <v>0</v>
      </c>
      <c r="I27" s="41">
        <f>IF(D27=E27,0,G27*IF($F27='Unit costs'!$B$31,'Unit costs'!$C$31,'Unit costs'!$C$32))</f>
        <v>0</v>
      </c>
      <c r="J27" s="41">
        <f>IF(D27=E27,G27*IF($F27='Unit costs'!$B$31,'Unit costs'!$C$37,'Unit costs'!$C$32),0)</f>
        <v>0</v>
      </c>
    </row>
    <row r="28" spans="2:19" x14ac:dyDescent="0.35">
      <c r="B28" s="40">
        <v>3</v>
      </c>
      <c r="C28" s="55"/>
      <c r="D28" s="14"/>
      <c r="E28" s="14"/>
      <c r="F28" s="14"/>
      <c r="G28" s="14"/>
      <c r="H28" s="41">
        <f>IFERROR(G28*IF(D28&lt;&gt;E28,(IF(VLOOKUP(D28,'Unit costs'!$B$18:$C$28,2,FALSE)&gt;=VLOOKUP(E28,'Unit costs'!$B$18:$C$28,2,FALSE),VLOOKUP(D28,'Unit costs'!$B$18:$C$28,2,FALSE),VLOOKUP(E28,'Unit costs'!$B$18:$C$28,2,FALSE))),0)," ")</f>
        <v>0</v>
      </c>
      <c r="I28" s="41">
        <f>IF(D28=E28,0,G28*IF($F28='Unit costs'!$B$31,'Unit costs'!$C$31,'Unit costs'!$C$32))</f>
        <v>0</v>
      </c>
      <c r="J28" s="41">
        <f>IF(D28=E28,G28*IF($F28='Unit costs'!$B$31,'Unit costs'!$C$37,'Unit costs'!$C$32),0)</f>
        <v>0</v>
      </c>
    </row>
    <row r="29" spans="2:19" x14ac:dyDescent="0.35">
      <c r="B29" s="40">
        <v>4</v>
      </c>
      <c r="C29" s="55"/>
      <c r="D29" s="14"/>
      <c r="E29" s="14"/>
      <c r="F29" s="14"/>
      <c r="G29" s="14"/>
      <c r="H29" s="41">
        <f>IFERROR(G29*IF(D29&lt;&gt;E29,(IF(VLOOKUP(D29,'Unit costs'!$B$18:$C$28,2,FALSE)&gt;=VLOOKUP(E29,'Unit costs'!$B$18:$C$28,2,FALSE),VLOOKUP(D29,'Unit costs'!$B$18:$C$28,2,FALSE),VLOOKUP(E29,'Unit costs'!$B$18:$C$28,2,FALSE))),0)," ")</f>
        <v>0</v>
      </c>
      <c r="I29" s="41">
        <f>IF(D29=E29,0,G29*IF($F29='Unit costs'!$B$31,'Unit costs'!$C$31,'Unit costs'!$C$32))</f>
        <v>0</v>
      </c>
      <c r="J29" s="41">
        <f>IF(D29=E29,G29*IF($F29='Unit costs'!$B$31,'Unit costs'!$C$37,'Unit costs'!$C$32),0)</f>
        <v>0</v>
      </c>
    </row>
    <row r="30" spans="2:19" x14ac:dyDescent="0.35">
      <c r="B30" s="40">
        <v>5</v>
      </c>
      <c r="C30" s="55"/>
      <c r="D30" s="14"/>
      <c r="E30" s="14"/>
      <c r="F30" s="14"/>
      <c r="G30" s="14"/>
      <c r="H30" s="41">
        <f>IFERROR(G30*IF(D30&lt;&gt;E30,(IF(VLOOKUP(D30,'Unit costs'!$B$18:$C$28,2,FALSE)&gt;=VLOOKUP(E30,'Unit costs'!$B$18:$C$28,2,FALSE),VLOOKUP(D30,'Unit costs'!$B$18:$C$28,2,FALSE),VLOOKUP(E30,'Unit costs'!$B$18:$C$28,2,FALSE))),0)," ")</f>
        <v>0</v>
      </c>
      <c r="I30" s="41">
        <f>IF(D30=E30,0,G30*IF($F30='Unit costs'!$B$31,'Unit costs'!$C$31,'Unit costs'!$C$32))</f>
        <v>0</v>
      </c>
      <c r="J30" s="41">
        <f>IF(D30=E30,G30*IF($F30='Unit costs'!$B$31,'Unit costs'!$C$37,'Unit costs'!$C$32),0)</f>
        <v>0</v>
      </c>
    </row>
    <row r="31" spans="2:19" x14ac:dyDescent="0.35">
      <c r="B31" s="40">
        <v>6</v>
      </c>
      <c r="C31" s="55"/>
      <c r="D31" s="14"/>
      <c r="E31" s="14"/>
      <c r="F31" s="14"/>
      <c r="G31" s="14"/>
      <c r="H31" s="41">
        <f>IFERROR(G31*IF(D31&lt;&gt;E31,(IF(VLOOKUP(D31,'Unit costs'!$B$18:$C$28,2,FALSE)&gt;=VLOOKUP(E31,'Unit costs'!$B$18:$C$28,2,FALSE),VLOOKUP(D31,'Unit costs'!$B$18:$C$28,2,FALSE),VLOOKUP(E31,'Unit costs'!$B$18:$C$28,2,FALSE))),0)," ")</f>
        <v>0</v>
      </c>
      <c r="I31" s="41">
        <f>IF(D31=E31,0,G31*IF($F31='Unit costs'!$B$31,'Unit costs'!$C$31,'Unit costs'!$C$32))</f>
        <v>0</v>
      </c>
      <c r="J31" s="41">
        <f>IF(D31=E31,G31*IF($F31='Unit costs'!$B$31,'Unit costs'!$C$37,'Unit costs'!$C$32),0)</f>
        <v>0</v>
      </c>
    </row>
    <row r="32" spans="2:19" x14ac:dyDescent="0.35">
      <c r="B32" s="40">
        <v>7</v>
      </c>
      <c r="C32" s="55"/>
      <c r="D32" s="14"/>
      <c r="E32" s="14"/>
      <c r="F32" s="14"/>
      <c r="G32" s="14"/>
      <c r="H32" s="41">
        <f>IFERROR(G32*IF(D32&lt;&gt;E32,(IF(VLOOKUP(D32,'Unit costs'!$B$18:$C$28,2,FALSE)&gt;=VLOOKUP(E32,'Unit costs'!$B$18:$C$28,2,FALSE),VLOOKUP(D32,'Unit costs'!$B$18:$C$28,2,FALSE),VLOOKUP(E32,'Unit costs'!$B$18:$C$28,2,FALSE))),0)," ")</f>
        <v>0</v>
      </c>
      <c r="I32" s="41">
        <f>IF(D32=E32,0,G32*IF($F32='Unit costs'!$B$31,'Unit costs'!$C$31,'Unit costs'!$C$32))</f>
        <v>0</v>
      </c>
      <c r="J32" s="41">
        <f>IF(D32=E32,G32*IF($F32='Unit costs'!$B$31,'Unit costs'!$C$37,'Unit costs'!$C$32),0)</f>
        <v>0</v>
      </c>
    </row>
    <row r="33" spans="2:13" x14ac:dyDescent="0.35">
      <c r="B33" s="40">
        <v>8</v>
      </c>
      <c r="C33" s="55"/>
      <c r="D33" s="14"/>
      <c r="E33" s="14"/>
      <c r="F33" s="14"/>
      <c r="G33" s="14"/>
      <c r="H33" s="41">
        <f>IFERROR(G33*IF(D33&lt;&gt;E33,(IF(VLOOKUP(D33,'Unit costs'!$B$18:$C$28,2,FALSE)&gt;=VLOOKUP(E33,'Unit costs'!$B$18:$C$28,2,FALSE),VLOOKUP(D33,'Unit costs'!$B$18:$C$28,2,FALSE),VLOOKUP(E33,'Unit costs'!$B$18:$C$28,2,FALSE))),0)," ")</f>
        <v>0</v>
      </c>
      <c r="I33" s="41">
        <f>IF(D33=E33,0,G33*IF($F33='Unit costs'!$B$31,'Unit costs'!$C$31,'Unit costs'!$C$32))</f>
        <v>0</v>
      </c>
      <c r="J33" s="41">
        <f>IF(D33=E33,G33*IF($F33='Unit costs'!$B$31,'Unit costs'!$C$37,'Unit costs'!$C$32),0)</f>
        <v>0</v>
      </c>
    </row>
    <row r="34" spans="2:13" x14ac:dyDescent="0.35">
      <c r="B34" s="40">
        <v>9</v>
      </c>
      <c r="C34" s="55"/>
      <c r="D34" s="14"/>
      <c r="E34" s="14"/>
      <c r="F34" s="14"/>
      <c r="G34" s="14"/>
      <c r="H34" s="41">
        <f>IFERROR(G34*IF(D34&lt;&gt;E34,(IF(VLOOKUP(D34,'Unit costs'!$B$18:$C$28,2,FALSE)&gt;=VLOOKUP(E34,'Unit costs'!$B$18:$C$28,2,FALSE),VLOOKUP(D34,'Unit costs'!$B$18:$C$28,2,FALSE),VLOOKUP(E34,'Unit costs'!$B$18:$C$28,2,FALSE))),0)," ")</f>
        <v>0</v>
      </c>
      <c r="I34" s="41">
        <f>IF(D34=E34,0,G34*IF($F34='Unit costs'!$B$31,'Unit costs'!$C$31,'Unit costs'!$C$32))</f>
        <v>0</v>
      </c>
      <c r="J34" s="41">
        <f>IF(D34=E34,G34*IF($F34='Unit costs'!$B$31,'Unit costs'!$C$37,'Unit costs'!$C$32),0)</f>
        <v>0</v>
      </c>
    </row>
    <row r="35" spans="2:13" x14ac:dyDescent="0.35">
      <c r="B35" s="40">
        <v>10</v>
      </c>
      <c r="C35" s="55"/>
      <c r="D35" s="14"/>
      <c r="E35" s="14"/>
      <c r="F35" s="14"/>
      <c r="G35" s="14"/>
      <c r="H35" s="41">
        <f>IFERROR(G35*IF(D35&lt;&gt;E35,(IF(VLOOKUP(D35,'Unit costs'!$B$18:$C$28,2,FALSE)&gt;=VLOOKUP(E35,'Unit costs'!$B$18:$C$28,2,FALSE),VLOOKUP(D35,'Unit costs'!$B$18:$C$28,2,FALSE),VLOOKUP(E35,'Unit costs'!$B$18:$C$28,2,FALSE))),0)," ")</f>
        <v>0</v>
      </c>
      <c r="I35" s="41">
        <f>IF(D35=E35,0,G35*IF($F35='Unit costs'!$B$31,'Unit costs'!$C$31,'Unit costs'!$C$32))</f>
        <v>0</v>
      </c>
      <c r="J35" s="41">
        <f>IF(D35=E35,G35*IF($F35='Unit costs'!$B$31,'Unit costs'!$C$37,'Unit costs'!$C$32),0)</f>
        <v>0</v>
      </c>
    </row>
    <row r="36" spans="2:13" x14ac:dyDescent="0.35">
      <c r="B36" s="40">
        <v>11</v>
      </c>
      <c r="C36" s="55"/>
      <c r="D36" s="14"/>
      <c r="E36" s="14"/>
      <c r="F36" s="14"/>
      <c r="G36" s="14"/>
      <c r="H36" s="41">
        <f>IFERROR(G36*IF(D36&lt;&gt;E36,(IF(VLOOKUP(D36,'Unit costs'!$B$18:$C$28,2,FALSE)&gt;=VLOOKUP(E36,'Unit costs'!$B$18:$C$28,2,FALSE),VLOOKUP(D36,'Unit costs'!$B$18:$C$28,2,FALSE),VLOOKUP(E36,'Unit costs'!$B$18:$C$28,2,FALSE))),0)," ")</f>
        <v>0</v>
      </c>
      <c r="I36" s="41">
        <f>IF(D36=E36,0,G36*IF($F36='Unit costs'!$B$31,'Unit costs'!$C$31,'Unit costs'!$C$32))</f>
        <v>0</v>
      </c>
      <c r="J36" s="41">
        <f>IF(D36=E36,G36*IF($F36='Unit costs'!$B$31,'Unit costs'!$C$37,'Unit costs'!$C$32),0)</f>
        <v>0</v>
      </c>
    </row>
    <row r="37" spans="2:13" x14ac:dyDescent="0.35">
      <c r="B37" s="40">
        <v>12</v>
      </c>
      <c r="C37" s="55"/>
      <c r="D37" s="14"/>
      <c r="E37" s="14"/>
      <c r="F37" s="14"/>
      <c r="G37" s="14"/>
      <c r="H37" s="41">
        <f>IFERROR(G37*IF(D37&lt;&gt;E37,(IF(VLOOKUP(D37,'Unit costs'!$B$18:$C$28,2,FALSE)&gt;=VLOOKUP(E37,'Unit costs'!$B$18:$C$28,2,FALSE),VLOOKUP(D37,'Unit costs'!$B$18:$C$28,2,FALSE),VLOOKUP(E37,'Unit costs'!$B$18:$C$28,2,FALSE))),0)," ")</f>
        <v>0</v>
      </c>
      <c r="I37" s="41">
        <f>IF(D37=E37,0,G37*IF($F37='Unit costs'!$B$31,'Unit costs'!$C$31,'Unit costs'!$C$32))</f>
        <v>0</v>
      </c>
      <c r="J37" s="41">
        <f>IF(D37=E37,G37*IF($F37='Unit costs'!$B$31,'Unit costs'!$C$37,'Unit costs'!$C$32),0)</f>
        <v>0</v>
      </c>
    </row>
    <row r="38" spans="2:13" x14ac:dyDescent="0.35">
      <c r="B38" s="40">
        <v>13</v>
      </c>
      <c r="C38" s="55"/>
      <c r="D38" s="14"/>
      <c r="E38" s="14"/>
      <c r="F38" s="14"/>
      <c r="G38" s="14"/>
      <c r="H38" s="41">
        <f>IFERROR(G38*IF(D38&lt;&gt;E38,(IF(VLOOKUP(D38,'Unit costs'!$B$18:$C$28,2,FALSE)&gt;=VLOOKUP(E38,'Unit costs'!$B$18:$C$28,2,FALSE),VLOOKUP(D38,'Unit costs'!$B$18:$C$28,2,FALSE),VLOOKUP(E38,'Unit costs'!$B$18:$C$28,2,FALSE))),0)," ")</f>
        <v>0</v>
      </c>
      <c r="I38" s="41">
        <f>IF(D38=E38,0,G38*IF($F38='Unit costs'!$B$31,'Unit costs'!$C$31,'Unit costs'!$C$32))</f>
        <v>0</v>
      </c>
      <c r="J38" s="41">
        <f>IF(D38=E38,G38*IF($F38='Unit costs'!$B$31,'Unit costs'!$C$37,'Unit costs'!$C$32),0)</f>
        <v>0</v>
      </c>
      <c r="M38" s="42"/>
    </row>
    <row r="39" spans="2:13" x14ac:dyDescent="0.35">
      <c r="B39" s="40">
        <v>14</v>
      </c>
      <c r="C39" s="55"/>
      <c r="D39" s="14"/>
      <c r="E39" s="14"/>
      <c r="F39" s="14"/>
      <c r="G39" s="14"/>
      <c r="H39" s="41">
        <f>IFERROR(G39*IF(D39&lt;&gt;E39,(IF(VLOOKUP(D39,'Unit costs'!$B$18:$C$28,2,FALSE)&gt;=VLOOKUP(E39,'Unit costs'!$B$18:$C$28,2,FALSE),VLOOKUP(D39,'Unit costs'!$B$18:$C$28,2,FALSE),VLOOKUP(E39,'Unit costs'!$B$18:$C$28,2,FALSE))),0)," ")</f>
        <v>0</v>
      </c>
      <c r="I39" s="41">
        <f>IF(D39=E39,0,G39*IF($F39='Unit costs'!$B$31,'Unit costs'!$C$31,'Unit costs'!$C$32))</f>
        <v>0</v>
      </c>
      <c r="J39" s="41">
        <f>IF(D39=E39,G39*IF($F39='Unit costs'!$B$31,'Unit costs'!$C$37,'Unit costs'!$C$32),0)</f>
        <v>0</v>
      </c>
    </row>
    <row r="40" spans="2:13" x14ac:dyDescent="0.35">
      <c r="B40" s="40">
        <v>15</v>
      </c>
      <c r="C40" s="55"/>
      <c r="D40" s="14"/>
      <c r="E40" s="14"/>
      <c r="F40" s="14"/>
      <c r="G40" s="14"/>
      <c r="H40" s="41">
        <f>IFERROR(G40*IF(D40&lt;&gt;E40,(IF(VLOOKUP(D40,'Unit costs'!$B$18:$C$28,2,FALSE)&gt;=VLOOKUP(E40,'Unit costs'!$B$18:$C$28,2,FALSE),VLOOKUP(D40,'Unit costs'!$B$18:$C$28,2,FALSE),VLOOKUP(E40,'Unit costs'!$B$18:$C$28,2,FALSE))),0)," ")</f>
        <v>0</v>
      </c>
      <c r="I40" s="41">
        <f>IF(D40=E40,0,G40*IF($F40='Unit costs'!$B$31,'Unit costs'!$C$31,'Unit costs'!$C$32))</f>
        <v>0</v>
      </c>
      <c r="J40" s="41">
        <f>IF(D40=E40,G40*IF($F40='Unit costs'!$B$31,'Unit costs'!$C$37,'Unit costs'!$C$32),0)</f>
        <v>0</v>
      </c>
    </row>
    <row r="41" spans="2:13" x14ac:dyDescent="0.35">
      <c r="B41" s="40">
        <v>16</v>
      </c>
      <c r="C41" s="55"/>
      <c r="D41" s="14"/>
      <c r="E41" s="14"/>
      <c r="F41" s="14"/>
      <c r="G41" s="14"/>
      <c r="H41" s="41">
        <f>IFERROR(G41*IF(D41&lt;&gt;E41,(IF(VLOOKUP(D41,'Unit costs'!$B$18:$C$28,2,FALSE)&gt;=VLOOKUP(E41,'Unit costs'!$B$18:$C$28,2,FALSE),VLOOKUP(D41,'Unit costs'!$B$18:$C$28,2,FALSE),VLOOKUP(E41,'Unit costs'!$B$18:$C$28,2,FALSE))),0)," ")</f>
        <v>0</v>
      </c>
      <c r="I41" s="41">
        <f>IF(D41=E41,0,G41*IF($F41='Unit costs'!$B$31,'Unit costs'!$C$31,'Unit costs'!$C$32))</f>
        <v>0</v>
      </c>
      <c r="J41" s="41">
        <f>IF(D41=E41,G41*IF($F41='Unit costs'!$B$31,'Unit costs'!$C$37,'Unit costs'!$C$32),0)</f>
        <v>0</v>
      </c>
    </row>
    <row r="42" spans="2:13" x14ac:dyDescent="0.35">
      <c r="B42" s="40">
        <v>17</v>
      </c>
      <c r="C42" s="55"/>
      <c r="D42" s="14"/>
      <c r="E42" s="14"/>
      <c r="F42" s="14"/>
      <c r="G42" s="14"/>
      <c r="H42" s="41">
        <f>IFERROR(G42*IF(D42&lt;&gt;E42,(IF(VLOOKUP(D42,'Unit costs'!$B$18:$C$28,2,FALSE)&gt;=VLOOKUP(E42,'Unit costs'!$B$18:$C$28,2,FALSE),VLOOKUP(D42,'Unit costs'!$B$18:$C$28,2,FALSE),VLOOKUP(E42,'Unit costs'!$B$18:$C$28,2,FALSE))),0)," ")</f>
        <v>0</v>
      </c>
      <c r="I42" s="41">
        <f>IF(D42=E42,0,G42*IF($F42='Unit costs'!$B$31,'Unit costs'!$C$31,'Unit costs'!$C$32))</f>
        <v>0</v>
      </c>
      <c r="J42" s="41">
        <f>IF(D42=E42,G42*IF($F42='Unit costs'!$B$31,'Unit costs'!$C$37,'Unit costs'!$C$32),0)</f>
        <v>0</v>
      </c>
    </row>
    <row r="43" spans="2:13" x14ac:dyDescent="0.35">
      <c r="B43" s="40">
        <v>18</v>
      </c>
      <c r="C43" s="55"/>
      <c r="D43" s="14"/>
      <c r="E43" s="14"/>
      <c r="F43" s="14"/>
      <c r="G43" s="14"/>
      <c r="H43" s="41">
        <f>IFERROR(G43*IF(D43&lt;&gt;E43,(IF(VLOOKUP(D43,'Unit costs'!$B$18:$C$28,2,FALSE)&gt;=VLOOKUP(E43,'Unit costs'!$B$18:$C$28,2,FALSE),VLOOKUP(D43,'Unit costs'!$B$18:$C$28,2,FALSE),VLOOKUP(E43,'Unit costs'!$B$18:$C$28,2,FALSE))),0)," ")</f>
        <v>0</v>
      </c>
      <c r="I43" s="41">
        <f>IF(D43=E43,0,G43*IF($F43='Unit costs'!$B$31,'Unit costs'!$C$31,'Unit costs'!$C$32))</f>
        <v>0</v>
      </c>
      <c r="J43" s="41">
        <f>IF(D43=E43,G43*IF($F43='Unit costs'!$B$31,'Unit costs'!$C$37,'Unit costs'!$C$32),0)</f>
        <v>0</v>
      </c>
    </row>
    <row r="44" spans="2:13" x14ac:dyDescent="0.35">
      <c r="B44" s="40">
        <v>19</v>
      </c>
      <c r="C44" s="55"/>
      <c r="D44" s="14"/>
      <c r="E44" s="14"/>
      <c r="F44" s="14"/>
      <c r="G44" s="14"/>
      <c r="H44" s="41">
        <f>IFERROR(G44*IF(D44&lt;&gt;E44,(IF(VLOOKUP(D44,'Unit costs'!$B$18:$C$28,2,FALSE)&gt;=VLOOKUP(E44,'Unit costs'!$B$18:$C$28,2,FALSE),VLOOKUP(D44,'Unit costs'!$B$18:$C$28,2,FALSE),VLOOKUP(E44,'Unit costs'!$B$18:$C$28,2,FALSE))),0)," ")</f>
        <v>0</v>
      </c>
      <c r="I44" s="41">
        <f>IF(D44=E44,0,G44*IF($F44='Unit costs'!$B$31,'Unit costs'!$C$31,'Unit costs'!$C$32))</f>
        <v>0</v>
      </c>
      <c r="J44" s="41">
        <f>IF(D44=E44,G44*IF($F44='Unit costs'!$B$31,'Unit costs'!$C$37,'Unit costs'!$C$32),0)</f>
        <v>0</v>
      </c>
    </row>
    <row r="45" spans="2:13" x14ac:dyDescent="0.35">
      <c r="B45" s="40">
        <v>20</v>
      </c>
      <c r="C45" s="55"/>
      <c r="D45" s="14"/>
      <c r="E45" s="14"/>
      <c r="F45" s="14"/>
      <c r="G45" s="14"/>
      <c r="H45" s="41">
        <f>IFERROR(G45*IF(D45&lt;&gt;E45,(IF(VLOOKUP(D45,'Unit costs'!$B$18:$C$28,2,FALSE)&gt;=VLOOKUP(E45,'Unit costs'!$B$18:$C$28,2,FALSE),VLOOKUP(D45,'Unit costs'!$B$18:$C$28,2,FALSE),VLOOKUP(E45,'Unit costs'!$B$18:$C$28,2,FALSE))),0)," ")</f>
        <v>0</v>
      </c>
      <c r="I45" s="41">
        <f>IF(D45=E45,0,G45*IF($F45='Unit costs'!$B$31,'Unit costs'!$C$31,'Unit costs'!$C$32))</f>
        <v>0</v>
      </c>
      <c r="J45" s="41">
        <f>IF(D45=E45,G45*IF($F45='Unit costs'!$B$31,'Unit costs'!$C$37,'Unit costs'!$C$32),0)</f>
        <v>0</v>
      </c>
    </row>
    <row r="46" spans="2:13" x14ac:dyDescent="0.35">
      <c r="B46" s="40">
        <v>21</v>
      </c>
      <c r="C46" s="55"/>
      <c r="D46" s="14"/>
      <c r="E46" s="14"/>
      <c r="F46" s="14"/>
      <c r="G46" s="14"/>
      <c r="H46" s="41">
        <f>IFERROR(G46*IF(D46&lt;&gt;E46,(IF(VLOOKUP(D46,'Unit costs'!$B$18:$C$28,2,FALSE)&gt;=VLOOKUP(E46,'Unit costs'!$B$18:$C$28,2,FALSE),VLOOKUP(D46,'Unit costs'!$B$18:$C$28,2,FALSE),VLOOKUP(E46,'Unit costs'!$B$18:$C$28,2,FALSE))),0)," ")</f>
        <v>0</v>
      </c>
      <c r="I46" s="41">
        <f>IF(D46=E46,0,G46*IF($F46='Unit costs'!$B$31,'Unit costs'!$C$31,'Unit costs'!$C$32))</f>
        <v>0</v>
      </c>
      <c r="J46" s="41">
        <f>IF(D46=E46,G46*IF($F46='Unit costs'!$B$31,'Unit costs'!$C$37,'Unit costs'!$C$32),0)</f>
        <v>0</v>
      </c>
    </row>
    <row r="47" spans="2:13" x14ac:dyDescent="0.35">
      <c r="B47" s="40">
        <v>22</v>
      </c>
      <c r="C47" s="55"/>
      <c r="D47" s="14"/>
      <c r="E47" s="14"/>
      <c r="F47" s="14"/>
      <c r="G47" s="14"/>
      <c r="H47" s="41">
        <f>IFERROR(G47*IF(D47&lt;&gt;E47,(IF(VLOOKUP(D47,'Unit costs'!$B$18:$C$28,2,FALSE)&gt;=VLOOKUP(E47,'Unit costs'!$B$18:$C$28,2,FALSE),VLOOKUP(D47,'Unit costs'!$B$18:$C$28,2,FALSE),VLOOKUP(E47,'Unit costs'!$B$18:$C$28,2,FALSE))),0)," ")</f>
        <v>0</v>
      </c>
      <c r="I47" s="41">
        <f>IF(D47=E47,0,G47*IF($F47='Unit costs'!$B$31,'Unit costs'!$C$31,'Unit costs'!$C$32))</f>
        <v>0</v>
      </c>
      <c r="J47" s="41">
        <f>IF(D47=E47,G47*IF($F47='Unit costs'!$B$31,'Unit costs'!$C$37,'Unit costs'!$C$32),0)</f>
        <v>0</v>
      </c>
    </row>
    <row r="48" spans="2:13" x14ac:dyDescent="0.35">
      <c r="B48" s="40">
        <v>23</v>
      </c>
      <c r="C48" s="55"/>
      <c r="D48" s="14"/>
      <c r="E48" s="14"/>
      <c r="F48" s="14"/>
      <c r="G48" s="14"/>
      <c r="H48" s="41">
        <f>IFERROR(G48*IF(D48&lt;&gt;E48,(IF(VLOOKUP(D48,'Unit costs'!$B$18:$C$28,2,FALSE)&gt;=VLOOKUP(E48,'Unit costs'!$B$18:$C$28,2,FALSE),VLOOKUP(D48,'Unit costs'!$B$18:$C$28,2,FALSE),VLOOKUP(E48,'Unit costs'!$B$18:$C$28,2,FALSE))),0)," ")</f>
        <v>0</v>
      </c>
      <c r="I48" s="41">
        <f>IF(D48=E48,0,G48*IF($F48='Unit costs'!$B$31,'Unit costs'!$C$31,'Unit costs'!$C$32))</f>
        <v>0</v>
      </c>
      <c r="J48" s="41">
        <f>IF(D48=E48,G48*IF($F48='Unit costs'!$B$31,'Unit costs'!$C$37,'Unit costs'!$C$32),0)</f>
        <v>0</v>
      </c>
    </row>
    <row r="49" spans="2:10" x14ac:dyDescent="0.35">
      <c r="B49" s="40">
        <v>24</v>
      </c>
      <c r="C49" s="55"/>
      <c r="D49" s="14"/>
      <c r="E49" s="14"/>
      <c r="F49" s="14"/>
      <c r="G49" s="14"/>
      <c r="H49" s="41">
        <f>IFERROR(G49*IF(D49&lt;&gt;E49,(IF(VLOOKUP(D49,'Unit costs'!$B$18:$C$28,2,FALSE)&gt;=VLOOKUP(E49,'Unit costs'!$B$18:$C$28,2,FALSE),VLOOKUP(D49,'Unit costs'!$B$18:$C$28,2,FALSE),VLOOKUP(E49,'Unit costs'!$B$18:$C$28,2,FALSE))),0)," ")</f>
        <v>0</v>
      </c>
      <c r="I49" s="41">
        <f>IF(D49=E49,0,G49*IF($F49='Unit costs'!$B$31,'Unit costs'!$C$31,'Unit costs'!$C$32))</f>
        <v>0</v>
      </c>
      <c r="J49" s="41">
        <f>IF(D49=E49,G49*IF($F49='Unit costs'!$B$31,'Unit costs'!$C$37,'Unit costs'!$C$32),0)</f>
        <v>0</v>
      </c>
    </row>
    <row r="50" spans="2:10" x14ac:dyDescent="0.35">
      <c r="B50" s="40">
        <v>25</v>
      </c>
      <c r="C50" s="55"/>
      <c r="D50" s="14"/>
      <c r="E50" s="14"/>
      <c r="F50" s="14"/>
      <c r="G50" s="14"/>
      <c r="H50" s="41">
        <f>IFERROR(G50*IF(D50&lt;&gt;E50,(IF(VLOOKUP(D50,'Unit costs'!$B$18:$C$28,2,FALSE)&gt;=VLOOKUP(E50,'Unit costs'!$B$18:$C$28,2,FALSE),VLOOKUP(D50,'Unit costs'!$B$18:$C$28,2,FALSE),VLOOKUP(E50,'Unit costs'!$B$18:$C$28,2,FALSE))),0)," ")</f>
        <v>0</v>
      </c>
      <c r="I50" s="41">
        <f>IF(D50=E50,0,G50*IF($F50='Unit costs'!$B$31,'Unit costs'!$C$31,'Unit costs'!$C$32))</f>
        <v>0</v>
      </c>
      <c r="J50" s="41">
        <f>IF(D50=E50,G50*IF($F50='Unit costs'!$B$31,'Unit costs'!$C$37,'Unit costs'!$C$32),0)</f>
        <v>0</v>
      </c>
    </row>
    <row r="51" spans="2:10" x14ac:dyDescent="0.35">
      <c r="B51" s="40">
        <v>26</v>
      </c>
      <c r="C51" s="55"/>
      <c r="D51" s="14"/>
      <c r="E51" s="14"/>
      <c r="F51" s="14"/>
      <c r="G51" s="14"/>
      <c r="H51" s="41">
        <f>IFERROR(G51*IF(D51&lt;&gt;E51,(IF(VLOOKUP(D51,'Unit costs'!$B$18:$C$28,2,FALSE)&gt;=VLOOKUP(E51,'Unit costs'!$B$18:$C$28,2,FALSE),VLOOKUP(D51,'Unit costs'!$B$18:$C$28,2,FALSE),VLOOKUP(E51,'Unit costs'!$B$18:$C$28,2,FALSE))),0)," ")</f>
        <v>0</v>
      </c>
      <c r="I51" s="41">
        <f>IF(D51=E51,0,G51*IF($F51='Unit costs'!$B$31,'Unit costs'!$C$31,'Unit costs'!$C$32))</f>
        <v>0</v>
      </c>
      <c r="J51" s="41">
        <f>IF(D51=E51,G51*IF($F51='Unit costs'!$B$31,'Unit costs'!$C$37,'Unit costs'!$C$32),0)</f>
        <v>0</v>
      </c>
    </row>
    <row r="52" spans="2:10" x14ac:dyDescent="0.35">
      <c r="B52" s="40">
        <v>27</v>
      </c>
      <c r="C52" s="55"/>
      <c r="D52" s="14"/>
      <c r="E52" s="14"/>
      <c r="F52" s="14"/>
      <c r="G52" s="14"/>
      <c r="H52" s="41">
        <f>IFERROR(G52*IF(D52&lt;&gt;E52,(IF(VLOOKUP(D52,'Unit costs'!$B$18:$C$28,2,FALSE)&gt;=VLOOKUP(E52,'Unit costs'!$B$18:$C$28,2,FALSE),VLOOKUP(D52,'Unit costs'!$B$18:$C$28,2,FALSE),VLOOKUP(E52,'Unit costs'!$B$18:$C$28,2,FALSE))),0)," ")</f>
        <v>0</v>
      </c>
      <c r="I52" s="41">
        <f>IF(D52=E52,0,G52*IF($F52='Unit costs'!$B$31,'Unit costs'!$C$31,'Unit costs'!$C$32))</f>
        <v>0</v>
      </c>
      <c r="J52" s="41">
        <f>IF(D52=E52,G52*IF($F52='Unit costs'!$B$31,'Unit costs'!$C$37,'Unit costs'!$C$32),0)</f>
        <v>0</v>
      </c>
    </row>
    <row r="53" spans="2:10" x14ac:dyDescent="0.35">
      <c r="B53" s="40">
        <v>28</v>
      </c>
      <c r="C53" s="55"/>
      <c r="D53" s="14"/>
      <c r="E53" s="14"/>
      <c r="F53" s="14"/>
      <c r="G53" s="14"/>
      <c r="H53" s="41">
        <f>IFERROR(G53*IF(D53&lt;&gt;E53,(IF(VLOOKUP(D53,'Unit costs'!$B$18:$C$28,2,FALSE)&gt;=VLOOKUP(E53,'Unit costs'!$B$18:$C$28,2,FALSE),VLOOKUP(D53,'Unit costs'!$B$18:$C$28,2,FALSE),VLOOKUP(E53,'Unit costs'!$B$18:$C$28,2,FALSE))),0)," ")</f>
        <v>0</v>
      </c>
      <c r="I53" s="41">
        <f>IF(D53=E53,0,G53*IF($F53='Unit costs'!$B$31,'Unit costs'!$C$31,'Unit costs'!$C$32))</f>
        <v>0</v>
      </c>
      <c r="J53" s="41">
        <f>IF(D53=E53,G53*IF($F53='Unit costs'!$B$31,'Unit costs'!$C$37,'Unit costs'!$C$32),0)</f>
        <v>0</v>
      </c>
    </row>
    <row r="54" spans="2:10" x14ac:dyDescent="0.35">
      <c r="B54" s="40">
        <v>29</v>
      </c>
      <c r="C54" s="55"/>
      <c r="D54" s="14"/>
      <c r="E54" s="14"/>
      <c r="F54" s="14"/>
      <c r="G54" s="14"/>
      <c r="H54" s="41">
        <f>IFERROR(G54*IF(D54&lt;&gt;E54,(IF(VLOOKUP(D54,'Unit costs'!$B$18:$C$28,2,FALSE)&gt;=VLOOKUP(E54,'Unit costs'!$B$18:$C$28,2,FALSE),VLOOKUP(D54,'Unit costs'!$B$18:$C$28,2,FALSE),VLOOKUP(E54,'Unit costs'!$B$18:$C$28,2,FALSE))),0)," ")</f>
        <v>0</v>
      </c>
      <c r="I54" s="41">
        <f>IF(D54=E54,0,G54*IF($F54='Unit costs'!$B$31,'Unit costs'!$C$31,'Unit costs'!$C$32))</f>
        <v>0</v>
      </c>
      <c r="J54" s="41">
        <f>IF(D54=E54,G54*IF($F54='Unit costs'!$B$31,'Unit costs'!$C$37,'Unit costs'!$C$32),0)</f>
        <v>0</v>
      </c>
    </row>
    <row r="55" spans="2:10" x14ac:dyDescent="0.35">
      <c r="B55" s="40">
        <v>30</v>
      </c>
      <c r="C55" s="55"/>
      <c r="D55" s="14"/>
      <c r="E55" s="14"/>
      <c r="F55" s="14"/>
      <c r="G55" s="14"/>
      <c r="H55" s="41">
        <f>IFERROR(G55*IF(D55&lt;&gt;E55,(IF(VLOOKUP(D55,'Unit costs'!$B$18:$C$28,2,FALSE)&gt;=VLOOKUP(E55,'Unit costs'!$B$18:$C$28,2,FALSE),VLOOKUP(D55,'Unit costs'!$B$18:$C$28,2,FALSE),VLOOKUP(E55,'Unit costs'!$B$18:$C$28,2,FALSE))),0)," ")</f>
        <v>0</v>
      </c>
      <c r="I55" s="41">
        <f>IF(D55=E55,0,G55*IF($F55='Unit costs'!$B$31,'Unit costs'!$C$31,'Unit costs'!$C$32))</f>
        <v>0</v>
      </c>
      <c r="J55" s="41">
        <f>IF(D55=E55,G55*IF($F55='Unit costs'!$B$31,'Unit costs'!$C$37,'Unit costs'!$C$32),0)</f>
        <v>0</v>
      </c>
    </row>
    <row r="56" spans="2:10" x14ac:dyDescent="0.35">
      <c r="B56" s="40">
        <v>31</v>
      </c>
      <c r="C56" s="55"/>
      <c r="D56" s="14"/>
      <c r="E56" s="14"/>
      <c r="F56" s="14"/>
      <c r="G56" s="14"/>
      <c r="H56" s="41">
        <f>IFERROR(G56*IF(D56&lt;&gt;E56,(IF(VLOOKUP(D56,'Unit costs'!$B$18:$C$28,2,FALSE)&gt;=VLOOKUP(E56,'Unit costs'!$B$18:$C$28,2,FALSE),VLOOKUP(D56,'Unit costs'!$B$18:$C$28,2,FALSE),VLOOKUP(E56,'Unit costs'!$B$18:$C$28,2,FALSE))),0)," ")</f>
        <v>0</v>
      </c>
      <c r="I56" s="41">
        <f>IF(D56=E56,0,G56*IF($F56='Unit costs'!$B$31,'Unit costs'!$C$31,'Unit costs'!$C$32))</f>
        <v>0</v>
      </c>
      <c r="J56" s="41">
        <f>IF(D56=E56,G56*IF($F56='Unit costs'!$B$31,'Unit costs'!$C$37,'Unit costs'!$C$32),0)</f>
        <v>0</v>
      </c>
    </row>
    <row r="57" spans="2:10" x14ac:dyDescent="0.35">
      <c r="B57" s="40">
        <v>32</v>
      </c>
      <c r="C57" s="55"/>
      <c r="D57" s="14"/>
      <c r="E57" s="14"/>
      <c r="F57" s="14"/>
      <c r="G57" s="14"/>
      <c r="H57" s="41">
        <f>IFERROR(G57*IF(D57&lt;&gt;E57,(IF(VLOOKUP(D57,'Unit costs'!$B$18:$C$28,2,FALSE)&gt;=VLOOKUP(E57,'Unit costs'!$B$18:$C$28,2,FALSE),VLOOKUP(D57,'Unit costs'!$B$18:$C$28,2,FALSE),VLOOKUP(E57,'Unit costs'!$B$18:$C$28,2,FALSE))),0)," ")</f>
        <v>0</v>
      </c>
      <c r="I57" s="41">
        <f>IF(D57=E57,0,G57*IF($F57='Unit costs'!$B$31,'Unit costs'!$C$31,'Unit costs'!$C$32))</f>
        <v>0</v>
      </c>
      <c r="J57" s="41">
        <f>IF(D57=E57,G57*IF($F57='Unit costs'!$B$31,'Unit costs'!$C$37,'Unit costs'!$C$32),0)</f>
        <v>0</v>
      </c>
    </row>
    <row r="58" spans="2:10" x14ac:dyDescent="0.35">
      <c r="B58" s="40">
        <v>33</v>
      </c>
      <c r="C58" s="55"/>
      <c r="D58" s="14"/>
      <c r="E58" s="14"/>
      <c r="F58" s="14"/>
      <c r="G58" s="14"/>
      <c r="H58" s="41">
        <f>IFERROR(G58*IF(D58&lt;&gt;E58,(IF(VLOOKUP(D58,'Unit costs'!$B$18:$C$28,2,FALSE)&gt;=VLOOKUP(E58,'Unit costs'!$B$18:$C$28,2,FALSE),VLOOKUP(D58,'Unit costs'!$B$18:$C$28,2,FALSE),VLOOKUP(E58,'Unit costs'!$B$18:$C$28,2,FALSE))),0)," ")</f>
        <v>0</v>
      </c>
      <c r="I58" s="41">
        <f>IF(D58=E58,0,G58*IF($F58='Unit costs'!$B$31,'Unit costs'!$C$31,'Unit costs'!$C$32))</f>
        <v>0</v>
      </c>
      <c r="J58" s="41">
        <f>IF(D58=E58,G58*IF($F58='Unit costs'!$B$31,'Unit costs'!$C$37,'Unit costs'!$C$32),0)</f>
        <v>0</v>
      </c>
    </row>
    <row r="59" spans="2:10" x14ac:dyDescent="0.35">
      <c r="B59" s="40">
        <v>34</v>
      </c>
      <c r="C59" s="55"/>
      <c r="D59" s="14"/>
      <c r="E59" s="14"/>
      <c r="F59" s="14"/>
      <c r="G59" s="14"/>
      <c r="H59" s="41">
        <f>IFERROR(G59*IF(D59&lt;&gt;E59,(IF(VLOOKUP(D59,'Unit costs'!$B$18:$C$28,2,FALSE)&gt;=VLOOKUP(E59,'Unit costs'!$B$18:$C$28,2,FALSE),VLOOKUP(D59,'Unit costs'!$B$18:$C$28,2,FALSE),VLOOKUP(E59,'Unit costs'!$B$18:$C$28,2,FALSE))),0)," ")</f>
        <v>0</v>
      </c>
      <c r="I59" s="41">
        <f>IF(D59=E59,0,G59*IF($F59='Unit costs'!$B$31,'Unit costs'!$C$31,'Unit costs'!$C$32))</f>
        <v>0</v>
      </c>
      <c r="J59" s="41">
        <f>IF(D59=E59,G59*IF($F59='Unit costs'!$B$31,'Unit costs'!$C$37,'Unit costs'!$C$32),0)</f>
        <v>0</v>
      </c>
    </row>
    <row r="60" spans="2:10" x14ac:dyDescent="0.35">
      <c r="B60" s="40">
        <v>35</v>
      </c>
      <c r="C60" s="55"/>
      <c r="D60" s="14"/>
      <c r="E60" s="14"/>
      <c r="F60" s="14"/>
      <c r="G60" s="14"/>
      <c r="H60" s="41">
        <f>IFERROR(G60*IF(D60&lt;&gt;E60,(IF(VLOOKUP(D60,'Unit costs'!$B$18:$C$28,2,FALSE)&gt;=VLOOKUP(E60,'Unit costs'!$B$18:$C$28,2,FALSE),VLOOKUP(D60,'Unit costs'!$B$18:$C$28,2,FALSE),VLOOKUP(E60,'Unit costs'!$B$18:$C$28,2,FALSE))),0)," ")</f>
        <v>0</v>
      </c>
      <c r="I60" s="41">
        <f>IF(D60=E60,0,G60*IF($F60='Unit costs'!$B$31,'Unit costs'!$C$31,'Unit costs'!$C$32))</f>
        <v>0</v>
      </c>
      <c r="J60" s="41">
        <f>IF(D60=E60,G60*IF($F60='Unit costs'!$B$31,'Unit costs'!$C$37,'Unit costs'!$C$32),0)</f>
        <v>0</v>
      </c>
    </row>
    <row r="61" spans="2:10" x14ac:dyDescent="0.35">
      <c r="B61" s="40">
        <v>36</v>
      </c>
      <c r="C61" s="55"/>
      <c r="D61" s="14"/>
      <c r="E61" s="14"/>
      <c r="F61" s="14"/>
      <c r="G61" s="14"/>
      <c r="H61" s="41">
        <f>IFERROR(G61*IF(D61&lt;&gt;E61,(IF(VLOOKUP(D61,'Unit costs'!$B$18:$C$28,2,FALSE)&gt;=VLOOKUP(E61,'Unit costs'!$B$18:$C$28,2,FALSE),VLOOKUP(D61,'Unit costs'!$B$18:$C$28,2,FALSE),VLOOKUP(E61,'Unit costs'!$B$18:$C$28,2,FALSE))),0)," ")</f>
        <v>0</v>
      </c>
      <c r="I61" s="41">
        <f>IF(D61=E61,0,G61*IF($F61='Unit costs'!$B$31,'Unit costs'!$C$31,'Unit costs'!$C$32))</f>
        <v>0</v>
      </c>
      <c r="J61" s="41">
        <f>IF(D61=E61,G61*IF($F61='Unit costs'!$B$31,'Unit costs'!$C$37,'Unit costs'!$C$32),0)</f>
        <v>0</v>
      </c>
    </row>
    <row r="62" spans="2:10" x14ac:dyDescent="0.35">
      <c r="B62" s="40">
        <v>37</v>
      </c>
      <c r="C62" s="55"/>
      <c r="D62" s="14"/>
      <c r="E62" s="14"/>
      <c r="F62" s="14"/>
      <c r="G62" s="14"/>
      <c r="H62" s="41">
        <f>IFERROR(G62*IF(D62&lt;&gt;E62,(IF(VLOOKUP(D62,'Unit costs'!$B$18:$C$28,2,FALSE)&gt;=VLOOKUP(E62,'Unit costs'!$B$18:$C$28,2,FALSE),VLOOKUP(D62,'Unit costs'!$B$18:$C$28,2,FALSE),VLOOKUP(E62,'Unit costs'!$B$18:$C$28,2,FALSE))),0)," ")</f>
        <v>0</v>
      </c>
      <c r="I62" s="41">
        <f>IF(D62=E62,0,G62*IF($F62='Unit costs'!$B$31,'Unit costs'!$C$31,'Unit costs'!$C$32))</f>
        <v>0</v>
      </c>
      <c r="J62" s="41">
        <f>IF(D62=E62,G62*IF($F62='Unit costs'!$B$31,'Unit costs'!$C$37,'Unit costs'!$C$32),0)</f>
        <v>0</v>
      </c>
    </row>
    <row r="63" spans="2:10" x14ac:dyDescent="0.35">
      <c r="B63" s="40">
        <v>38</v>
      </c>
      <c r="C63" s="55"/>
      <c r="D63" s="14"/>
      <c r="E63" s="14"/>
      <c r="F63" s="14"/>
      <c r="G63" s="14"/>
      <c r="H63" s="41">
        <f>IFERROR(G63*IF(D63&lt;&gt;E63,(IF(VLOOKUP(D63,'Unit costs'!$B$18:$C$28,2,FALSE)&gt;=VLOOKUP(E63,'Unit costs'!$B$18:$C$28,2,FALSE),VLOOKUP(D63,'Unit costs'!$B$18:$C$28,2,FALSE),VLOOKUP(E63,'Unit costs'!$B$18:$C$28,2,FALSE))),0)," ")</f>
        <v>0</v>
      </c>
      <c r="I63" s="41">
        <f>IF(D63=E63,0,G63*IF($F63='Unit costs'!$B$31,'Unit costs'!$C$31,'Unit costs'!$C$32))</f>
        <v>0</v>
      </c>
      <c r="J63" s="41">
        <f>IF(D63=E63,G63*IF($F63='Unit costs'!$B$31,'Unit costs'!$C$37,'Unit costs'!$C$32),0)</f>
        <v>0</v>
      </c>
    </row>
    <row r="64" spans="2:10" x14ac:dyDescent="0.35">
      <c r="B64" s="40">
        <v>39</v>
      </c>
      <c r="C64" s="55"/>
      <c r="D64" s="14"/>
      <c r="E64" s="14"/>
      <c r="F64" s="14"/>
      <c r="G64" s="14"/>
      <c r="H64" s="41">
        <f>IFERROR(G64*IF(D64&lt;&gt;E64,(IF(VLOOKUP(D64,'Unit costs'!$B$18:$C$28,2,FALSE)&gt;=VLOOKUP(E64,'Unit costs'!$B$18:$C$28,2,FALSE),VLOOKUP(D64,'Unit costs'!$B$18:$C$28,2,FALSE),VLOOKUP(E64,'Unit costs'!$B$18:$C$28,2,FALSE))),0)," ")</f>
        <v>0</v>
      </c>
      <c r="I64" s="41">
        <f>IF(D64=E64,0,G64*IF($F64='Unit costs'!$B$31,'Unit costs'!$C$31,'Unit costs'!$C$32))</f>
        <v>0</v>
      </c>
      <c r="J64" s="41">
        <f>IF(D64=E64,G64*IF($F64='Unit costs'!$B$31,'Unit costs'!$C$37,'Unit costs'!$C$32),0)</f>
        <v>0</v>
      </c>
    </row>
    <row r="65" spans="2:10" x14ac:dyDescent="0.35">
      <c r="B65" s="40">
        <v>40</v>
      </c>
      <c r="C65" s="55"/>
      <c r="D65" s="14"/>
      <c r="E65" s="14"/>
      <c r="F65" s="14"/>
      <c r="G65" s="14"/>
      <c r="H65" s="41">
        <f>IFERROR(G65*IF(D65&lt;&gt;E65,(IF(VLOOKUP(D65,'Unit costs'!$B$18:$C$28,2,FALSE)&gt;=VLOOKUP(E65,'Unit costs'!$B$18:$C$28,2,FALSE),VLOOKUP(D65,'Unit costs'!$B$18:$C$28,2,FALSE),VLOOKUP(E65,'Unit costs'!$B$18:$C$28,2,FALSE))),0)," ")</f>
        <v>0</v>
      </c>
      <c r="I65" s="41">
        <f>IF(D65=E65,0,G65*IF($F65='Unit costs'!$B$31,'Unit costs'!$C$31,'Unit costs'!$C$32))</f>
        <v>0</v>
      </c>
      <c r="J65" s="41">
        <f>IF(D65=E65,G65*IF($F65='Unit costs'!$B$31,'Unit costs'!$C$37,'Unit costs'!$C$32),0)</f>
        <v>0</v>
      </c>
    </row>
    <row r="66" spans="2:10" x14ac:dyDescent="0.35">
      <c r="B66" s="40">
        <v>41</v>
      </c>
      <c r="C66" s="55"/>
      <c r="D66" s="14"/>
      <c r="E66" s="14"/>
      <c r="F66" s="14"/>
      <c r="G66" s="14"/>
      <c r="H66" s="41">
        <f>IFERROR(G66*IF(D66&lt;&gt;E66,(IF(VLOOKUP(D66,'Unit costs'!$B$18:$C$28,2,FALSE)&gt;=VLOOKUP(E66,'Unit costs'!$B$18:$C$28,2,FALSE),VLOOKUP(D66,'Unit costs'!$B$18:$C$28,2,FALSE),VLOOKUP(E66,'Unit costs'!$B$18:$C$28,2,FALSE))),0)," ")</f>
        <v>0</v>
      </c>
      <c r="I66" s="41">
        <f>IF(D66=E66,0,G66*IF($F66='Unit costs'!$B$31,'Unit costs'!$C$31,'Unit costs'!$C$32))</f>
        <v>0</v>
      </c>
      <c r="J66" s="41">
        <f>IF(D66=E66,G66*IF($F66='Unit costs'!$B$31,'Unit costs'!$C$37,'Unit costs'!$C$32),0)</f>
        <v>0</v>
      </c>
    </row>
    <row r="67" spans="2:10" x14ac:dyDescent="0.35">
      <c r="B67" s="40">
        <v>42</v>
      </c>
      <c r="C67" s="55"/>
      <c r="D67" s="14"/>
      <c r="E67" s="14"/>
      <c r="F67" s="14"/>
      <c r="G67" s="14"/>
      <c r="H67" s="41">
        <f>IFERROR(G67*IF(D67&lt;&gt;E67,(IF(VLOOKUP(D67,'Unit costs'!$B$18:$C$28,2,FALSE)&gt;=VLOOKUP(E67,'Unit costs'!$B$18:$C$28,2,FALSE),VLOOKUP(D67,'Unit costs'!$B$18:$C$28,2,FALSE),VLOOKUP(E67,'Unit costs'!$B$18:$C$28,2,FALSE))),0)," ")</f>
        <v>0</v>
      </c>
      <c r="I67" s="41">
        <f>IF(D67=E67,0,G67*IF($F67='Unit costs'!$B$31,'Unit costs'!$C$31,'Unit costs'!$C$32))</f>
        <v>0</v>
      </c>
      <c r="J67" s="41">
        <f>IF(D67=E67,G67*IF($F67='Unit costs'!$B$31,'Unit costs'!$C$37,'Unit costs'!$C$32),0)</f>
        <v>0</v>
      </c>
    </row>
    <row r="68" spans="2:10" x14ac:dyDescent="0.35">
      <c r="B68" s="40">
        <v>43</v>
      </c>
      <c r="C68" s="55"/>
      <c r="D68" s="14"/>
      <c r="E68" s="14"/>
      <c r="F68" s="14"/>
      <c r="G68" s="14"/>
      <c r="H68" s="41">
        <f>IFERROR(G68*IF(D68&lt;&gt;E68,(IF(VLOOKUP(D68,'Unit costs'!$B$18:$C$28,2,FALSE)&gt;=VLOOKUP(E68,'Unit costs'!$B$18:$C$28,2,FALSE),VLOOKUP(D68,'Unit costs'!$B$18:$C$28,2,FALSE),VLOOKUP(E68,'Unit costs'!$B$18:$C$28,2,FALSE))),0)," ")</f>
        <v>0</v>
      </c>
      <c r="I68" s="41">
        <f>IF(D68=E68,0,G68*IF($F68='Unit costs'!$B$31,'Unit costs'!$C$31,'Unit costs'!$C$32))</f>
        <v>0</v>
      </c>
      <c r="J68" s="41">
        <f>IF(D68=E68,G68*IF($F68='Unit costs'!$B$31,'Unit costs'!$C$37,'Unit costs'!$C$32),0)</f>
        <v>0</v>
      </c>
    </row>
    <row r="69" spans="2:10" x14ac:dyDescent="0.35">
      <c r="B69" s="40">
        <v>44</v>
      </c>
      <c r="C69" s="55"/>
      <c r="D69" s="14"/>
      <c r="E69" s="14"/>
      <c r="F69" s="14"/>
      <c r="G69" s="14"/>
      <c r="H69" s="41">
        <f>IFERROR(G69*IF(D69&lt;&gt;E69,(IF(VLOOKUP(D69,'Unit costs'!$B$18:$C$28,2,FALSE)&gt;=VLOOKUP(E69,'Unit costs'!$B$18:$C$28,2,FALSE),VLOOKUP(D69,'Unit costs'!$B$18:$C$28,2,FALSE),VLOOKUP(E69,'Unit costs'!$B$18:$C$28,2,FALSE))),0)," ")</f>
        <v>0</v>
      </c>
      <c r="I69" s="41">
        <f>IF(D69=E69,0,G69*IF($F69='Unit costs'!$B$31,'Unit costs'!$C$31,'Unit costs'!$C$32))</f>
        <v>0</v>
      </c>
      <c r="J69" s="41">
        <f>IF(D69=E69,G69*IF($F69='Unit costs'!$B$31,'Unit costs'!$C$37,'Unit costs'!$C$32),0)</f>
        <v>0</v>
      </c>
    </row>
    <row r="70" spans="2:10" x14ac:dyDescent="0.35">
      <c r="B70" s="40">
        <v>45</v>
      </c>
      <c r="C70" s="55"/>
      <c r="D70" s="14"/>
      <c r="E70" s="14"/>
      <c r="F70" s="14"/>
      <c r="G70" s="14"/>
      <c r="H70" s="41">
        <f>IFERROR(G70*IF(D70&lt;&gt;E70,(IF(VLOOKUP(D70,'Unit costs'!$B$18:$C$28,2,FALSE)&gt;=VLOOKUP(E70,'Unit costs'!$B$18:$C$28,2,FALSE),VLOOKUP(D70,'Unit costs'!$B$18:$C$28,2,FALSE),VLOOKUP(E70,'Unit costs'!$B$18:$C$28,2,FALSE))),0)," ")</f>
        <v>0</v>
      </c>
      <c r="I70" s="41">
        <f>IF(D70=E70,0,G70*IF($F70='Unit costs'!$B$31,'Unit costs'!$C$31,'Unit costs'!$C$32))</f>
        <v>0</v>
      </c>
      <c r="J70" s="41">
        <f>IF(D70=E70,G70*IF($F70='Unit costs'!$B$31,'Unit costs'!$C$37,'Unit costs'!$C$32),0)</f>
        <v>0</v>
      </c>
    </row>
    <row r="71" spans="2:10" x14ac:dyDescent="0.35">
      <c r="B71" s="40">
        <v>46</v>
      </c>
      <c r="C71" s="55"/>
      <c r="D71" s="14"/>
      <c r="E71" s="14"/>
      <c r="F71" s="14"/>
      <c r="G71" s="14"/>
      <c r="H71" s="41">
        <f>IFERROR(G71*IF(D71&lt;&gt;E71,(IF(VLOOKUP(D71,'Unit costs'!$B$18:$C$28,2,FALSE)&gt;=VLOOKUP(E71,'Unit costs'!$B$18:$C$28,2,FALSE),VLOOKUP(D71,'Unit costs'!$B$18:$C$28,2,FALSE),VLOOKUP(E71,'Unit costs'!$B$18:$C$28,2,FALSE))),0)," ")</f>
        <v>0</v>
      </c>
      <c r="I71" s="41">
        <f>IF(D71=E71,0,G71*IF($F71='Unit costs'!$B$31,'Unit costs'!$C$31,'Unit costs'!$C$32))</f>
        <v>0</v>
      </c>
      <c r="J71" s="41">
        <f>IF(D71=E71,G71*IF($F71='Unit costs'!$B$31,'Unit costs'!$C$37,'Unit costs'!$C$32),0)</f>
        <v>0</v>
      </c>
    </row>
    <row r="72" spans="2:10" x14ac:dyDescent="0.35">
      <c r="B72" s="40">
        <v>47</v>
      </c>
      <c r="C72" s="55"/>
      <c r="D72" s="14"/>
      <c r="E72" s="14"/>
      <c r="F72" s="14"/>
      <c r="G72" s="14"/>
      <c r="H72" s="41">
        <f>IFERROR(G72*IF(D72&lt;&gt;E72,(IF(VLOOKUP(D72,'Unit costs'!$B$18:$C$28,2,FALSE)&gt;=VLOOKUP(E72,'Unit costs'!$B$18:$C$28,2,FALSE),VLOOKUP(D72,'Unit costs'!$B$18:$C$28,2,FALSE),VLOOKUP(E72,'Unit costs'!$B$18:$C$28,2,FALSE))),0)," ")</f>
        <v>0</v>
      </c>
      <c r="I72" s="41">
        <f>IF(D72=E72,0,G72*IF($F72='Unit costs'!$B$31,'Unit costs'!$C$31,'Unit costs'!$C$32))</f>
        <v>0</v>
      </c>
      <c r="J72" s="41">
        <f>IF(D72=E72,G72*IF($F72='Unit costs'!$B$31,'Unit costs'!$C$37,'Unit costs'!$C$32),0)</f>
        <v>0</v>
      </c>
    </row>
    <row r="73" spans="2:10" x14ac:dyDescent="0.35">
      <c r="B73" s="40">
        <v>48</v>
      </c>
      <c r="C73" s="55"/>
      <c r="D73" s="14"/>
      <c r="E73" s="14"/>
      <c r="F73" s="14"/>
      <c r="G73" s="14"/>
      <c r="H73" s="41">
        <f>IFERROR(G73*IF(D73&lt;&gt;E73,(IF(VLOOKUP(D73,'Unit costs'!$B$18:$C$28,2,FALSE)&gt;=VLOOKUP(E73,'Unit costs'!$B$18:$C$28,2,FALSE),VLOOKUP(D73,'Unit costs'!$B$18:$C$28,2,FALSE),VLOOKUP(E73,'Unit costs'!$B$18:$C$28,2,FALSE))),0)," ")</f>
        <v>0</v>
      </c>
      <c r="I73" s="41">
        <f>IF(D73=E73,0,G73*IF($F73='Unit costs'!$B$31,'Unit costs'!$C$31,'Unit costs'!$C$32))</f>
        <v>0</v>
      </c>
      <c r="J73" s="41">
        <f>IF(D73=E73,G73*IF($F73='Unit costs'!$B$31,'Unit costs'!$C$37,'Unit costs'!$C$32),0)</f>
        <v>0</v>
      </c>
    </row>
    <row r="74" spans="2:10" x14ac:dyDescent="0.35">
      <c r="B74" s="40">
        <v>49</v>
      </c>
      <c r="C74" s="55"/>
      <c r="D74" s="14"/>
      <c r="E74" s="14"/>
      <c r="F74" s="14"/>
      <c r="G74" s="14"/>
      <c r="H74" s="41">
        <f>IFERROR(G74*IF(D74&lt;&gt;E74,(IF(VLOOKUP(D74,'Unit costs'!$B$18:$C$28,2,FALSE)&gt;=VLOOKUP(E74,'Unit costs'!$B$18:$C$28,2,FALSE),VLOOKUP(D74,'Unit costs'!$B$18:$C$28,2,FALSE),VLOOKUP(E74,'Unit costs'!$B$18:$C$28,2,FALSE))),0)," ")</f>
        <v>0</v>
      </c>
      <c r="I74" s="41">
        <f>IF(D74=E74,0,G74*IF($F74='Unit costs'!$B$31,'Unit costs'!$C$31,'Unit costs'!$C$32))</f>
        <v>0</v>
      </c>
      <c r="J74" s="41">
        <f>IF(D74=E74,G74*IF($F74='Unit costs'!$B$31,'Unit costs'!$C$37,'Unit costs'!$C$32),0)</f>
        <v>0</v>
      </c>
    </row>
    <row r="75" spans="2:10" x14ac:dyDescent="0.35">
      <c r="B75" s="40">
        <v>50</v>
      </c>
      <c r="C75" s="55"/>
      <c r="D75" s="14"/>
      <c r="E75" s="14"/>
      <c r="F75" s="14"/>
      <c r="G75" s="14"/>
      <c r="H75" s="41">
        <f>IFERROR(G75*IF(D75&lt;&gt;E75,(IF(VLOOKUP(D75,'Unit costs'!$B$18:$C$28,2,FALSE)&gt;=VLOOKUP(E75,'Unit costs'!$B$18:$C$28,2,FALSE),VLOOKUP(D75,'Unit costs'!$B$18:$C$28,2,FALSE),VLOOKUP(E75,'Unit costs'!$B$18:$C$28,2,FALSE))),0)," ")</f>
        <v>0</v>
      </c>
      <c r="I75" s="41">
        <f>IF(D75=E75,0,G75*IF($F75='Unit costs'!$B$31,'Unit costs'!$C$31,'Unit costs'!$C$32))</f>
        <v>0</v>
      </c>
      <c r="J75" s="41">
        <f>IF(D75=E75,G75*IF($F75='Unit costs'!$B$31,'Unit costs'!$C$37,'Unit costs'!$C$32),0)</f>
        <v>0</v>
      </c>
    </row>
    <row r="76" spans="2:10" x14ac:dyDescent="0.35">
      <c r="B76" s="40"/>
      <c r="C76" s="46"/>
      <c r="D76" s="46"/>
      <c r="E76" s="46"/>
      <c r="F76" s="15"/>
      <c r="G76" s="46"/>
      <c r="H76" s="43">
        <f>IFERROR(G76*IF(D76&lt;&gt;E76,(IF(VLOOKUP(D76,'Unit costs'!$B$18:$C$28,2,FALSE)&gt;=VLOOKUP(E76,'Unit costs'!$B$18:$C$28,2,FALSE),VLOOKUP(D76,'Unit costs'!$B$18:$C$28,2,FALSE),VLOOKUP(E76,'Unit costs'!$B$18:$C$28,2,FALSE))),0)," ")</f>
        <v>0</v>
      </c>
      <c r="I76" s="43">
        <f>IF(D76=E76,0,G76*IF($F76='Unit costs'!$B$31,'Unit costs'!$C$31,'Unit costs'!$C$32))</f>
        <v>0</v>
      </c>
      <c r="J76" s="43">
        <f>IF(D76=E76,G76*IF($F76='Unit costs'!$B$31,'Unit costs'!$C$37,'Unit costs'!$C$32),0)</f>
        <v>0</v>
      </c>
    </row>
    <row r="77" spans="2:10" x14ac:dyDescent="0.35">
      <c r="B77" s="40"/>
      <c r="C77" s="46"/>
      <c r="D77" s="46"/>
      <c r="E77" s="46"/>
      <c r="F77" s="16"/>
      <c r="G77" s="46"/>
      <c r="H77" s="44">
        <f>IFERROR(G77*IF(D77&lt;&gt;E77,(IF(VLOOKUP(D77,'Unit costs'!$B$18:$C$28,2,FALSE)&gt;=VLOOKUP(E77,'Unit costs'!$B$18:$C$28,2,FALSE),VLOOKUP(D77,'Unit costs'!$B$18:$C$28,2,FALSE),VLOOKUP(E77,'Unit costs'!$B$18:$C$28,2,FALSE))),0)," ")</f>
        <v>0</v>
      </c>
      <c r="I77" s="44">
        <f>IF(D77=E77,0,G77*IF($F77='Unit costs'!$B$31,'Unit costs'!$C$31,'Unit costs'!$C$32))</f>
        <v>0</v>
      </c>
      <c r="J77" s="44">
        <f>IF(D77=E77,G77*IF($F77='Unit costs'!$B$31,'Unit costs'!$C$37,'Unit costs'!$C$32),0)</f>
        <v>0</v>
      </c>
    </row>
    <row r="78" spans="2:10" x14ac:dyDescent="0.35">
      <c r="B78" s="40"/>
      <c r="C78" s="46"/>
      <c r="D78" s="46"/>
      <c r="E78" s="46"/>
      <c r="F78" s="16"/>
      <c r="G78" s="46"/>
      <c r="H78" s="44">
        <f>IFERROR(G78*IF(D78&lt;&gt;E78,(IF(VLOOKUP(D78,'Unit costs'!$B$18:$C$28,2,FALSE)&gt;=VLOOKUP(E78,'Unit costs'!$B$18:$C$28,2,FALSE),VLOOKUP(D78,'Unit costs'!$B$18:$C$28,2,FALSE),VLOOKUP(E78,'Unit costs'!$B$18:$C$28,2,FALSE))),0)," ")</f>
        <v>0</v>
      </c>
      <c r="I78" s="44">
        <f>IF(D78=E78,0,G78*IF($F78='Unit costs'!$B$31,'Unit costs'!$C$31,'Unit costs'!$C$32))</f>
        <v>0</v>
      </c>
      <c r="J78" s="44">
        <f>IF(D78=E78,G78*IF($F78='Unit costs'!$B$31,'Unit costs'!$C$37,'Unit costs'!$C$32),0)</f>
        <v>0</v>
      </c>
    </row>
    <row r="79" spans="2:10" x14ac:dyDescent="0.35">
      <c r="B79" s="40"/>
      <c r="C79" s="46"/>
      <c r="D79" s="46"/>
      <c r="E79" s="46"/>
      <c r="F79" s="16"/>
      <c r="G79" s="46"/>
      <c r="H79" s="44">
        <f>IFERROR(G79*IF(D79&lt;&gt;E79,(IF(VLOOKUP(D79,'Unit costs'!$B$18:$C$28,2,FALSE)&gt;=VLOOKUP(E79,'Unit costs'!$B$18:$C$28,2,FALSE),VLOOKUP(D79,'Unit costs'!$B$18:$C$28,2,FALSE),VLOOKUP(E79,'Unit costs'!$B$18:$C$28,2,FALSE))),0)," ")</f>
        <v>0</v>
      </c>
      <c r="I79" s="44">
        <f>IF(D79=E79,0,G79*IF($F79='Unit costs'!$B$31,'Unit costs'!$C$31,'Unit costs'!$C$32))</f>
        <v>0</v>
      </c>
      <c r="J79" s="44">
        <f>IF(D79=E79,G79*IF($F79='Unit costs'!$B$31,'Unit costs'!$C$37,'Unit costs'!$C$32),0)</f>
        <v>0</v>
      </c>
    </row>
    <row r="80" spans="2:10" x14ac:dyDescent="0.35">
      <c r="B80" s="40"/>
      <c r="C80" s="46"/>
      <c r="D80" s="46"/>
      <c r="E80" s="46"/>
      <c r="F80" s="16"/>
      <c r="G80" s="46"/>
      <c r="H80" s="44">
        <f>IFERROR(G80*IF(D80&lt;&gt;E80,(IF(VLOOKUP(D80,'Unit costs'!$B$18:$C$28,2,FALSE)&gt;=VLOOKUP(E80,'Unit costs'!$B$18:$C$28,2,FALSE),VLOOKUP(D80,'Unit costs'!$B$18:$C$28,2,FALSE),VLOOKUP(E80,'Unit costs'!$B$18:$C$28,2,FALSE))),0)," ")</f>
        <v>0</v>
      </c>
      <c r="I80" s="44">
        <f>IF(D80=E80,0,G80*IF($F80='Unit costs'!$B$31,'Unit costs'!$C$31,'Unit costs'!$C$32))</f>
        <v>0</v>
      </c>
      <c r="J80" s="44">
        <f>IF(D80=E80,G80*IF($F80='Unit costs'!$B$31,'Unit costs'!$C$37,'Unit costs'!$C$32),0)</f>
        <v>0</v>
      </c>
    </row>
    <row r="81" spans="2:10" x14ac:dyDescent="0.35">
      <c r="B81" s="40"/>
      <c r="C81" s="46"/>
      <c r="D81" s="46"/>
      <c r="E81" s="46"/>
      <c r="F81" s="16"/>
      <c r="G81" s="46"/>
      <c r="H81" s="44">
        <f>IFERROR(G81*IF(D81&lt;&gt;E81,(IF(VLOOKUP(D81,'Unit costs'!$B$18:$C$28,2,FALSE)&gt;=VLOOKUP(E81,'Unit costs'!$B$18:$C$28,2,FALSE),VLOOKUP(D81,'Unit costs'!$B$18:$C$28,2,FALSE),VLOOKUP(E81,'Unit costs'!$B$18:$C$28,2,FALSE))),0)," ")</f>
        <v>0</v>
      </c>
      <c r="I81" s="44">
        <f>IF(D81=E81,0,G81*IF($F81='Unit costs'!$B$31,'Unit costs'!$C$31,'Unit costs'!$C$32))</f>
        <v>0</v>
      </c>
      <c r="J81" s="44">
        <f>IF(D81=E81,G81*IF($F81='Unit costs'!$B$31,'Unit costs'!$C$37,'Unit costs'!$C$32),0)</f>
        <v>0</v>
      </c>
    </row>
    <row r="82" spans="2:10" x14ac:dyDescent="0.35">
      <c r="B82" s="40"/>
      <c r="C82" s="46"/>
      <c r="D82" s="46"/>
      <c r="E82" s="46"/>
      <c r="F82" s="16"/>
      <c r="G82" s="46"/>
      <c r="H82" s="44">
        <f>IFERROR(G82*IF(D82&lt;&gt;E82,(IF(VLOOKUP(D82,'Unit costs'!$B$18:$C$28,2,FALSE)&gt;=VLOOKUP(E82,'Unit costs'!$B$18:$C$28,2,FALSE),VLOOKUP(D82,'Unit costs'!$B$18:$C$28,2,FALSE),VLOOKUP(E82,'Unit costs'!$B$18:$C$28,2,FALSE))),0)," ")</f>
        <v>0</v>
      </c>
      <c r="I82" s="44">
        <f>IF(D82=E82,0,G82*IF($F82='Unit costs'!$B$31,'Unit costs'!$C$31,'Unit costs'!$C$32))</f>
        <v>0</v>
      </c>
      <c r="J82" s="44">
        <f>IF(D82=E82,G82*IF($F82='Unit costs'!$B$31,'Unit costs'!$C$37,'Unit costs'!$C$32),0)</f>
        <v>0</v>
      </c>
    </row>
    <row r="83" spans="2:10" x14ac:dyDescent="0.35">
      <c r="B83" s="40"/>
      <c r="C83" s="46"/>
      <c r="D83" s="46"/>
      <c r="E83" s="46"/>
      <c r="F83" s="16"/>
      <c r="G83" s="46"/>
      <c r="H83" s="44">
        <f>IFERROR(G83*IF(D83&lt;&gt;E83,(IF(VLOOKUP(D83,'Unit costs'!$B$18:$C$28,2,FALSE)&gt;=VLOOKUP(E83,'Unit costs'!$B$18:$C$28,2,FALSE),VLOOKUP(D83,'Unit costs'!$B$18:$C$28,2,FALSE),VLOOKUP(E83,'Unit costs'!$B$18:$C$28,2,FALSE))),0)," ")</f>
        <v>0</v>
      </c>
      <c r="I83" s="44">
        <f>IF(D83=E83,0,G83*IF($F83='Unit costs'!$B$31,'Unit costs'!$C$31,'Unit costs'!$C$32))</f>
        <v>0</v>
      </c>
      <c r="J83" s="44">
        <f>IF(D83=E83,G83*IF($F83='Unit costs'!$B$31,'Unit costs'!$C$37,'Unit costs'!$C$32),0)</f>
        <v>0</v>
      </c>
    </row>
    <row r="84" spans="2:10" x14ac:dyDescent="0.35">
      <c r="B84" s="40"/>
      <c r="C84" s="46"/>
      <c r="D84" s="46"/>
      <c r="E84" s="46"/>
      <c r="F84" s="16"/>
      <c r="G84" s="46"/>
      <c r="H84" s="44">
        <f>IFERROR(G84*IF(D84&lt;&gt;E84,(IF(VLOOKUP(D84,'Unit costs'!$B$18:$C$28,2,FALSE)&gt;=VLOOKUP(E84,'Unit costs'!$B$18:$C$28,2,FALSE),VLOOKUP(D84,'Unit costs'!$B$18:$C$28,2,FALSE),VLOOKUP(E84,'Unit costs'!$B$18:$C$28,2,FALSE))),0)," ")</f>
        <v>0</v>
      </c>
      <c r="I84" s="44">
        <f>IF(D84=E84,0,G84*IF($F84='Unit costs'!$B$31,'Unit costs'!$C$31,'Unit costs'!$C$32))</f>
        <v>0</v>
      </c>
      <c r="J84" s="44">
        <f>IF(D84=E84,G84*IF($F84='Unit costs'!$B$31,'Unit costs'!$C$37,'Unit costs'!$C$32),0)</f>
        <v>0</v>
      </c>
    </row>
    <row r="85" spans="2:10" x14ac:dyDescent="0.35">
      <c r="B85" s="40"/>
      <c r="C85" s="46"/>
      <c r="D85" s="46"/>
      <c r="E85" s="46"/>
      <c r="F85" s="16"/>
      <c r="G85" s="46"/>
      <c r="H85" s="44">
        <f>IFERROR(G85*IF(D85&lt;&gt;E85,(IF(VLOOKUP(D85,'Unit costs'!$B$18:$C$28,2,FALSE)&gt;=VLOOKUP(E85,'Unit costs'!$B$18:$C$28,2,FALSE),VLOOKUP(D85,'Unit costs'!$B$18:$C$28,2,FALSE),VLOOKUP(E85,'Unit costs'!$B$18:$C$28,2,FALSE))),0)," ")</f>
        <v>0</v>
      </c>
      <c r="I85" s="44">
        <f>IF(D85=E85,0,G85*IF($F85='Unit costs'!$B$31,'Unit costs'!$C$31,'Unit costs'!$C$32))</f>
        <v>0</v>
      </c>
      <c r="J85" s="44">
        <f>IF(D85=E85,G85*IF($F85='Unit costs'!$B$31,'Unit costs'!$C$37,'Unit costs'!$C$32),0)</f>
        <v>0</v>
      </c>
    </row>
    <row r="86" spans="2:10" x14ac:dyDescent="0.35">
      <c r="B86" s="40"/>
      <c r="C86" s="46"/>
      <c r="D86" s="46"/>
      <c r="E86" s="46"/>
      <c r="F86" s="16"/>
      <c r="G86" s="46"/>
      <c r="H86" s="44">
        <f>IFERROR(G86*IF(D86&lt;&gt;E86,(IF(VLOOKUP(D86,'Unit costs'!$B$18:$C$28,2,FALSE)&gt;=VLOOKUP(E86,'Unit costs'!$B$18:$C$28,2,FALSE),VLOOKUP(D86,'Unit costs'!$B$18:$C$28,2,FALSE),VLOOKUP(E86,'Unit costs'!$B$18:$C$28,2,FALSE))),0)," ")</f>
        <v>0</v>
      </c>
      <c r="I86" s="44">
        <f>IF(D86=E86,0,G86*IF($F86='Unit costs'!$B$31,'Unit costs'!$C$31,'Unit costs'!$C$32))</f>
        <v>0</v>
      </c>
      <c r="J86" s="44">
        <f>IF(D86=E86,G86*IF($F86='Unit costs'!$B$31,'Unit costs'!$C$37,'Unit costs'!$C$32),0)</f>
        <v>0</v>
      </c>
    </row>
    <row r="87" spans="2:10" x14ac:dyDescent="0.35">
      <c r="B87" s="40"/>
      <c r="C87" s="46"/>
      <c r="D87" s="46"/>
      <c r="E87" s="46"/>
      <c r="F87" s="16"/>
      <c r="G87" s="46"/>
      <c r="H87" s="44">
        <f>IFERROR(G87*IF(D87&lt;&gt;E87,(IF(VLOOKUP(D87,'Unit costs'!$B$18:$C$28,2,FALSE)&gt;=VLOOKUP(E87,'Unit costs'!$B$18:$C$28,2,FALSE),VLOOKUP(D87,'Unit costs'!$B$18:$C$28,2,FALSE),VLOOKUP(E87,'Unit costs'!$B$18:$C$28,2,FALSE))),0)," ")</f>
        <v>0</v>
      </c>
      <c r="I87" s="44">
        <f>IF(D87=E87,0,G87*IF($F87='Unit costs'!$B$31,'Unit costs'!$C$31,'Unit costs'!$C$32))</f>
        <v>0</v>
      </c>
      <c r="J87" s="44">
        <f>IF(D87=E87,G87*IF($F87='Unit costs'!$B$31,'Unit costs'!$C$37,'Unit costs'!$C$32),0)</f>
        <v>0</v>
      </c>
    </row>
    <row r="88" spans="2:10" x14ac:dyDescent="0.35">
      <c r="B88" s="40"/>
      <c r="C88" s="46"/>
      <c r="D88" s="46"/>
      <c r="E88" s="46"/>
      <c r="F88" s="16"/>
      <c r="G88" s="46"/>
      <c r="H88" s="44">
        <f>IFERROR(G88*IF(D88&lt;&gt;E88,(IF(VLOOKUP(D88,'Unit costs'!$B$18:$C$28,2,FALSE)&gt;=VLOOKUP(E88,'Unit costs'!$B$18:$C$28,2,FALSE),VLOOKUP(D88,'Unit costs'!$B$18:$C$28,2,FALSE),VLOOKUP(E88,'Unit costs'!$B$18:$C$28,2,FALSE))),0)," ")</f>
        <v>0</v>
      </c>
      <c r="I88" s="44">
        <f>IF(D88=E88,0,G88*IF($F88='Unit costs'!$B$31,'Unit costs'!$C$31,'Unit costs'!$C$32))</f>
        <v>0</v>
      </c>
      <c r="J88" s="44">
        <f>IF(D88=E88,G88*IF($F88='Unit costs'!$B$31,'Unit costs'!$C$37,'Unit costs'!$C$32),0)</f>
        <v>0</v>
      </c>
    </row>
    <row r="89" spans="2:10" x14ac:dyDescent="0.35">
      <c r="B89" s="40"/>
      <c r="C89" s="46"/>
      <c r="D89" s="46"/>
      <c r="E89" s="46"/>
      <c r="F89" s="16"/>
      <c r="G89" s="46"/>
      <c r="H89" s="44">
        <f>IFERROR(G89*IF(D89&lt;&gt;E89,(IF(VLOOKUP(D89,'Unit costs'!$B$18:$C$28,2,FALSE)&gt;=VLOOKUP(E89,'Unit costs'!$B$18:$C$28,2,FALSE),VLOOKUP(D89,'Unit costs'!$B$18:$C$28,2,FALSE),VLOOKUP(E89,'Unit costs'!$B$18:$C$28,2,FALSE))),0)," ")</f>
        <v>0</v>
      </c>
      <c r="I89" s="44">
        <f>IF(D89=E89,0,G89*IF($F89='Unit costs'!$B$31,'Unit costs'!$C$31,'Unit costs'!$C$32))</f>
        <v>0</v>
      </c>
      <c r="J89" s="44">
        <f>IF(D89=E89,G89*IF($F89='Unit costs'!$B$31,'Unit costs'!$C$37,'Unit costs'!$C$32),0)</f>
        <v>0</v>
      </c>
    </row>
    <row r="90" spans="2:10" x14ac:dyDescent="0.35">
      <c r="B90" s="40"/>
      <c r="C90" s="46"/>
      <c r="D90" s="46"/>
      <c r="E90" s="46"/>
      <c r="F90" s="16"/>
      <c r="G90" s="46"/>
      <c r="H90" s="44">
        <f>IFERROR(G90*IF(D90&lt;&gt;E90,(IF(VLOOKUP(D90,'Unit costs'!$B$18:$C$28,2,FALSE)&gt;=VLOOKUP(E90,'Unit costs'!$B$18:$C$28,2,FALSE),VLOOKUP(D90,'Unit costs'!$B$18:$C$28,2,FALSE),VLOOKUP(E90,'Unit costs'!$B$18:$C$28,2,FALSE))),0)," ")</f>
        <v>0</v>
      </c>
      <c r="I90" s="44">
        <f>IF(D90=E90,0,G90*IF($F90='Unit costs'!$B$31,'Unit costs'!$C$31,'Unit costs'!$C$32))</f>
        <v>0</v>
      </c>
      <c r="J90" s="44">
        <f>IF(D90=E90,G90*IF($F90='Unit costs'!$B$31,'Unit costs'!$C$37,'Unit costs'!$C$32),0)</f>
        <v>0</v>
      </c>
    </row>
    <row r="91" spans="2:10" x14ac:dyDescent="0.35">
      <c r="B91" s="40"/>
      <c r="C91" s="46"/>
      <c r="D91" s="46"/>
      <c r="E91" s="46"/>
      <c r="F91" s="16"/>
      <c r="G91" s="46"/>
      <c r="H91" s="44">
        <f>IFERROR(G91*IF(D91&lt;&gt;E91,(IF(VLOOKUP(D91,'Unit costs'!$B$18:$C$28,2,FALSE)&gt;=VLOOKUP(E91,'Unit costs'!$B$18:$C$28,2,FALSE),VLOOKUP(D91,'Unit costs'!$B$18:$C$28,2,FALSE),VLOOKUP(E91,'Unit costs'!$B$18:$C$28,2,FALSE))),0)," ")</f>
        <v>0</v>
      </c>
      <c r="I91" s="44">
        <f>IF(D91=E91,0,G91*IF($F91='Unit costs'!$B$31,'Unit costs'!$C$31,'Unit costs'!$C$32))</f>
        <v>0</v>
      </c>
      <c r="J91" s="44">
        <f>IF(D91=E91,G91*IF($F91='Unit costs'!$B$31,'Unit costs'!$C$37,'Unit costs'!$C$32),0)</f>
        <v>0</v>
      </c>
    </row>
    <row r="92" spans="2:10" x14ac:dyDescent="0.35">
      <c r="B92" s="40"/>
      <c r="C92" s="46"/>
      <c r="D92" s="46"/>
      <c r="E92" s="46"/>
      <c r="F92" s="16"/>
      <c r="G92" s="46"/>
      <c r="H92" s="44">
        <f>IFERROR(G92*IF(D92&lt;&gt;E92,(IF(VLOOKUP(D92,'Unit costs'!$B$18:$C$28,2,FALSE)&gt;=VLOOKUP(E92,'Unit costs'!$B$18:$C$28,2,FALSE),VLOOKUP(D92,'Unit costs'!$B$18:$C$28,2,FALSE),VLOOKUP(E92,'Unit costs'!$B$18:$C$28,2,FALSE))),0)," ")</f>
        <v>0</v>
      </c>
      <c r="I92" s="44">
        <f>IF(D92=E92,0,G92*IF($F92='Unit costs'!$B$31,'Unit costs'!$C$31,'Unit costs'!$C$32))</f>
        <v>0</v>
      </c>
      <c r="J92" s="44">
        <f>IF(D92=E92,G92*IF($F92='Unit costs'!$B$31,'Unit costs'!$C$37,'Unit costs'!$C$32),0)</f>
        <v>0</v>
      </c>
    </row>
    <row r="93" spans="2:10" x14ac:dyDescent="0.35">
      <c r="B93" s="40"/>
      <c r="C93" s="46"/>
      <c r="D93" s="46"/>
      <c r="E93" s="46"/>
      <c r="F93" s="16"/>
      <c r="G93" s="46"/>
      <c r="H93" s="44">
        <f>IFERROR(G93*IF(D93&lt;&gt;E93,(IF(VLOOKUP(D93,'Unit costs'!$B$18:$C$28,2,FALSE)&gt;=VLOOKUP(E93,'Unit costs'!$B$18:$C$28,2,FALSE),VLOOKUP(D93,'Unit costs'!$B$18:$C$28,2,FALSE),VLOOKUP(E93,'Unit costs'!$B$18:$C$28,2,FALSE))),0)," ")</f>
        <v>0</v>
      </c>
      <c r="I93" s="44">
        <f>IF(D93=E93,0,G93*IF($F93='Unit costs'!$B$31,'Unit costs'!$C$31,'Unit costs'!$C$32))</f>
        <v>0</v>
      </c>
      <c r="J93" s="44">
        <f>IF(D93=E93,G93*IF($F93='Unit costs'!$B$31,'Unit costs'!$C$37,'Unit costs'!$C$32),0)</f>
        <v>0</v>
      </c>
    </row>
    <row r="94" spans="2:10" x14ac:dyDescent="0.35">
      <c r="B94" s="40"/>
      <c r="C94" s="46"/>
      <c r="D94" s="46"/>
      <c r="E94" s="46"/>
      <c r="F94" s="16"/>
      <c r="G94" s="46"/>
      <c r="H94" s="44">
        <f>IFERROR(G94*IF(D94&lt;&gt;E94,(IF(VLOOKUP(D94,'Unit costs'!$B$18:$C$28,2,FALSE)&gt;=VLOOKUP(E94,'Unit costs'!$B$18:$C$28,2,FALSE),VLOOKUP(D94,'Unit costs'!$B$18:$C$28,2,FALSE),VLOOKUP(E94,'Unit costs'!$B$18:$C$28,2,FALSE))),0)," ")</f>
        <v>0</v>
      </c>
      <c r="I94" s="44">
        <f>IF(D94=E94,0,G94*IF($F94='Unit costs'!$B$31,'Unit costs'!$C$31,'Unit costs'!$C$32))</f>
        <v>0</v>
      </c>
      <c r="J94" s="44">
        <f>IF(D94=E94,G94*IF($F94='Unit costs'!$B$31,'Unit costs'!$C$37,'Unit costs'!$C$32),0)</f>
        <v>0</v>
      </c>
    </row>
    <row r="95" spans="2:10" x14ac:dyDescent="0.35">
      <c r="B95" s="40"/>
      <c r="C95" s="46"/>
      <c r="D95" s="46"/>
      <c r="E95" s="46"/>
      <c r="F95" s="16"/>
      <c r="G95" s="46"/>
      <c r="H95" s="44">
        <f>IFERROR(G95*IF(D95&lt;&gt;E95,(IF(VLOOKUP(D95,'Unit costs'!$B$18:$C$28,2,FALSE)&gt;=VLOOKUP(E95,'Unit costs'!$B$18:$C$28,2,FALSE),VLOOKUP(D95,'Unit costs'!$B$18:$C$28,2,FALSE),VLOOKUP(E95,'Unit costs'!$B$18:$C$28,2,FALSE))),0)," ")</f>
        <v>0</v>
      </c>
      <c r="I95" s="44">
        <f>IF(D95=E95,0,G95*IF($F95='Unit costs'!$B$31,'Unit costs'!$C$31,'Unit costs'!$C$32))</f>
        <v>0</v>
      </c>
      <c r="J95" s="44">
        <f>IF(D95=E95,G95*IF($F95='Unit costs'!$B$31,'Unit costs'!$C$37,'Unit costs'!$C$32),0)</f>
        <v>0</v>
      </c>
    </row>
    <row r="96" spans="2:10" x14ac:dyDescent="0.35">
      <c r="B96" s="40"/>
      <c r="C96" s="46"/>
      <c r="D96" s="46"/>
      <c r="E96" s="46"/>
      <c r="F96" s="16"/>
      <c r="G96" s="46"/>
      <c r="H96" s="44">
        <f>IFERROR(G96*IF(D96&lt;&gt;E96,(IF(VLOOKUP(D96,'Unit costs'!$B$18:$C$28,2,FALSE)&gt;=VLOOKUP(E96,'Unit costs'!$B$18:$C$28,2,FALSE),VLOOKUP(D96,'Unit costs'!$B$18:$C$28,2,FALSE),VLOOKUP(E96,'Unit costs'!$B$18:$C$28,2,FALSE))),0)," ")</f>
        <v>0</v>
      </c>
      <c r="I96" s="44">
        <f>IF(D96=E96,0,G96*IF($F96='Unit costs'!$B$31,'Unit costs'!$C$31,'Unit costs'!$C$32))</f>
        <v>0</v>
      </c>
      <c r="J96" s="44">
        <f>IF(D96=E96,G96*IF($F96='Unit costs'!$B$31,'Unit costs'!$C$37,'Unit costs'!$C$32),0)</f>
        <v>0</v>
      </c>
    </row>
    <row r="97" spans="2:10" x14ac:dyDescent="0.35">
      <c r="B97" s="40"/>
      <c r="C97" s="46"/>
      <c r="D97" s="46"/>
      <c r="E97" s="46"/>
      <c r="F97" s="16"/>
      <c r="G97" s="46"/>
      <c r="H97" s="44">
        <f>IFERROR(G97*IF(D97&lt;&gt;E97,(IF(VLOOKUP(D97,'Unit costs'!$B$18:$C$28,2,FALSE)&gt;=VLOOKUP(E97,'Unit costs'!$B$18:$C$28,2,FALSE),VLOOKUP(D97,'Unit costs'!$B$18:$C$28,2,FALSE),VLOOKUP(E97,'Unit costs'!$B$18:$C$28,2,FALSE))),0)," ")</f>
        <v>0</v>
      </c>
      <c r="I97" s="44">
        <f>IF(D97=E97,0,G97*IF($F97='Unit costs'!$B$31,'Unit costs'!$C$31,'Unit costs'!$C$32))</f>
        <v>0</v>
      </c>
      <c r="J97" s="44">
        <f>IF(D97=E97,G97*IF($F97='Unit costs'!$B$31,'Unit costs'!$C$37,'Unit costs'!$C$32),0)</f>
        <v>0</v>
      </c>
    </row>
    <row r="98" spans="2:10" x14ac:dyDescent="0.35">
      <c r="B98" s="40"/>
      <c r="C98" s="46"/>
      <c r="D98" s="46"/>
      <c r="E98" s="46"/>
      <c r="F98" s="16"/>
      <c r="G98" s="46"/>
      <c r="H98" s="44">
        <f>IFERROR(G98*IF(D98&lt;&gt;E98,(IF(VLOOKUP(D98,'Unit costs'!$B$18:$C$28,2,FALSE)&gt;=VLOOKUP(E98,'Unit costs'!$B$18:$C$28,2,FALSE),VLOOKUP(D98,'Unit costs'!$B$18:$C$28,2,FALSE),VLOOKUP(E98,'Unit costs'!$B$18:$C$28,2,FALSE))),0)," ")</f>
        <v>0</v>
      </c>
      <c r="I98" s="44">
        <f>IF(D98=E98,0,G98*IF($F98='Unit costs'!$B$31,'Unit costs'!$C$31,'Unit costs'!$C$32))</f>
        <v>0</v>
      </c>
      <c r="J98" s="44">
        <f>IF(D98=E98,G98*IF($F98='Unit costs'!$B$31,'Unit costs'!$C$37,'Unit costs'!$C$32),0)</f>
        <v>0</v>
      </c>
    </row>
    <row r="99" spans="2:10" x14ac:dyDescent="0.35">
      <c r="B99" s="40"/>
      <c r="C99" s="46"/>
      <c r="D99" s="46"/>
      <c r="E99" s="46"/>
      <c r="F99" s="16"/>
      <c r="G99" s="46"/>
      <c r="H99" s="44">
        <f>IFERROR(G99*IF(D99&lt;&gt;E99,(IF(VLOOKUP(D99,'Unit costs'!$B$18:$C$28,2,FALSE)&gt;=VLOOKUP(E99,'Unit costs'!$B$18:$C$28,2,FALSE),VLOOKUP(D99,'Unit costs'!$B$18:$C$28,2,FALSE),VLOOKUP(E99,'Unit costs'!$B$18:$C$28,2,FALSE))),0)," ")</f>
        <v>0</v>
      </c>
      <c r="I99" s="44">
        <f>IF(D99=E99,0,G99*IF($F99='Unit costs'!$B$31,'Unit costs'!$C$31,'Unit costs'!$C$32))</f>
        <v>0</v>
      </c>
      <c r="J99" s="44">
        <f>IF(D99=E99,G99*IF($F99='Unit costs'!$B$31,'Unit costs'!$C$37,'Unit costs'!$C$32),0)</f>
        <v>0</v>
      </c>
    </row>
    <row r="100" spans="2:10" x14ac:dyDescent="0.35">
      <c r="B100" s="40"/>
      <c r="C100" s="46"/>
      <c r="D100" s="46"/>
      <c r="E100" s="46"/>
      <c r="F100" s="16"/>
      <c r="G100" s="46"/>
      <c r="H100" s="44">
        <f>IFERROR(G100*IF(D100&lt;&gt;E100,(IF(VLOOKUP(D100,'Unit costs'!$B$18:$C$28,2,FALSE)&gt;=VLOOKUP(E100,'Unit costs'!$B$18:$C$28,2,FALSE),VLOOKUP(D100,'Unit costs'!$B$18:$C$28,2,FALSE),VLOOKUP(E100,'Unit costs'!$B$18:$C$28,2,FALSE))),0)," ")</f>
        <v>0</v>
      </c>
      <c r="I100" s="44">
        <f>IF(D100=E100,0,G100*IF($F100='Unit costs'!$B$31,'Unit costs'!$C$31,'Unit costs'!$C$32))</f>
        <v>0</v>
      </c>
      <c r="J100" s="44">
        <f>IF(D100=E100,G100*IF($F100='Unit costs'!$B$31,'Unit costs'!$C$37,'Unit costs'!$C$32),0)</f>
        <v>0</v>
      </c>
    </row>
    <row r="101" spans="2:10" x14ac:dyDescent="0.35">
      <c r="B101" s="40"/>
      <c r="C101" s="46"/>
      <c r="D101" s="46"/>
      <c r="E101" s="46"/>
      <c r="F101" s="16"/>
      <c r="G101" s="46"/>
      <c r="H101" s="44">
        <f>IFERROR(G101*IF(D101&lt;&gt;E101,(IF(VLOOKUP(D101,'Unit costs'!$B$18:$C$28,2,FALSE)&gt;=VLOOKUP(E101,'Unit costs'!$B$18:$C$28,2,FALSE),VLOOKUP(D101,'Unit costs'!$B$18:$C$28,2,FALSE),VLOOKUP(E101,'Unit costs'!$B$18:$C$28,2,FALSE))),0)," ")</f>
        <v>0</v>
      </c>
      <c r="I101" s="44">
        <f>IF(D101=E101,0,G101*IF($F101='Unit costs'!$B$31,'Unit costs'!$C$31,'Unit costs'!$C$32))</f>
        <v>0</v>
      </c>
      <c r="J101" s="44">
        <f>IF(D101=E101,G101*IF($F101='Unit costs'!$B$31,'Unit costs'!$C$37,'Unit costs'!$C$32),0)</f>
        <v>0</v>
      </c>
    </row>
    <row r="102" spans="2:10" x14ac:dyDescent="0.35">
      <c r="B102" s="40"/>
      <c r="C102" s="46"/>
      <c r="D102" s="46"/>
      <c r="E102" s="46"/>
      <c r="F102" s="16"/>
      <c r="G102" s="46"/>
      <c r="H102" s="44">
        <f>IFERROR(G102*IF(D102&lt;&gt;E102,(IF(VLOOKUP(D102,'Unit costs'!$B$18:$C$28,2,FALSE)&gt;=VLOOKUP(E102,'Unit costs'!$B$18:$C$28,2,FALSE),VLOOKUP(D102,'Unit costs'!$B$18:$C$28,2,FALSE),VLOOKUP(E102,'Unit costs'!$B$18:$C$28,2,FALSE))),0)," ")</f>
        <v>0</v>
      </c>
      <c r="I102" s="44">
        <f>IF(D102=E102,0,G102*IF($F102='Unit costs'!$B$31,'Unit costs'!$C$31,'Unit costs'!$C$32))</f>
        <v>0</v>
      </c>
      <c r="J102" s="44">
        <f>IF(D102=E102,G102*IF($F102='Unit costs'!$B$31,'Unit costs'!$C$37,'Unit costs'!$C$32),0)</f>
        <v>0</v>
      </c>
    </row>
    <row r="103" spans="2:10" x14ac:dyDescent="0.35">
      <c r="B103" s="40"/>
      <c r="C103" s="46"/>
      <c r="D103" s="46"/>
      <c r="E103" s="46"/>
      <c r="F103" s="16"/>
      <c r="G103" s="46"/>
      <c r="H103" s="44">
        <f>IFERROR(G103*IF(D103&lt;&gt;E103,(IF(VLOOKUP(D103,'Unit costs'!$B$18:$C$28,2,FALSE)&gt;=VLOOKUP(E103,'Unit costs'!$B$18:$C$28,2,FALSE),VLOOKUP(D103,'Unit costs'!$B$18:$C$28,2,FALSE),VLOOKUP(E103,'Unit costs'!$B$18:$C$28,2,FALSE))),0)," ")</f>
        <v>0</v>
      </c>
      <c r="I103" s="44">
        <f>IF(D103=E103,0,G103*IF($F103='Unit costs'!$B$31,'Unit costs'!$C$31,'Unit costs'!$C$32))</f>
        <v>0</v>
      </c>
      <c r="J103" s="44">
        <f>IF(D103=E103,G103*IF($F103='Unit costs'!$B$31,'Unit costs'!$C$37,'Unit costs'!$C$32),0)</f>
        <v>0</v>
      </c>
    </row>
    <row r="104" spans="2:10" x14ac:dyDescent="0.35">
      <c r="B104" s="40"/>
      <c r="C104" s="46"/>
      <c r="D104" s="46"/>
      <c r="E104" s="46"/>
      <c r="F104" s="16"/>
      <c r="G104" s="46"/>
      <c r="H104" s="44">
        <f>IFERROR(G104*IF(D104&lt;&gt;E104,(IF(VLOOKUP(D104,'Unit costs'!$B$18:$C$28,2,FALSE)&gt;=VLOOKUP(E104,'Unit costs'!$B$18:$C$28,2,FALSE),VLOOKUP(D104,'Unit costs'!$B$18:$C$28,2,FALSE),VLOOKUP(E104,'Unit costs'!$B$18:$C$28,2,FALSE))),0)," ")</f>
        <v>0</v>
      </c>
      <c r="I104" s="44">
        <f>IF(D104=E104,0,G104*IF($F104='Unit costs'!$B$31,'Unit costs'!$C$31,'Unit costs'!$C$32))</f>
        <v>0</v>
      </c>
      <c r="J104" s="44">
        <f>IF(D104=E104,G104*IF($F104='Unit costs'!$B$31,'Unit costs'!$C$37,'Unit costs'!$C$32),0)</f>
        <v>0</v>
      </c>
    </row>
    <row r="105" spans="2:10" x14ac:dyDescent="0.35">
      <c r="B105" s="40"/>
      <c r="C105" s="46"/>
      <c r="D105" s="46"/>
      <c r="E105" s="46"/>
      <c r="F105" s="16"/>
      <c r="G105" s="46"/>
      <c r="H105" s="44">
        <f>IFERROR(G105*IF(D105&lt;&gt;E105,(IF(VLOOKUP(D105,'Unit costs'!$B$18:$C$28,2,FALSE)&gt;=VLOOKUP(E105,'Unit costs'!$B$18:$C$28,2,FALSE),VLOOKUP(D105,'Unit costs'!$B$18:$C$28,2,FALSE),VLOOKUP(E105,'Unit costs'!$B$18:$C$28,2,FALSE))),0)," ")</f>
        <v>0</v>
      </c>
      <c r="I105" s="44">
        <f>IF(D105=E105,0,G105*IF($F105='Unit costs'!$B$31,'Unit costs'!$C$31,'Unit costs'!$C$32))</f>
        <v>0</v>
      </c>
      <c r="J105" s="44">
        <f>IF(D105=E105,G105*IF($F105='Unit costs'!$B$31,'Unit costs'!$C$37,'Unit costs'!$C$32),0)</f>
        <v>0</v>
      </c>
    </row>
    <row r="106" spans="2:10" x14ac:dyDescent="0.35">
      <c r="B106" s="45"/>
    </row>
    <row r="107" spans="2:10" x14ac:dyDescent="0.35">
      <c r="B107" s="45"/>
    </row>
    <row r="108" spans="2:10" x14ac:dyDescent="0.35">
      <c r="B108" s="45"/>
    </row>
    <row r="109" spans="2:10" x14ac:dyDescent="0.35">
      <c r="B109" s="45"/>
    </row>
    <row r="110" spans="2:10" x14ac:dyDescent="0.35">
      <c r="B110" s="45"/>
    </row>
    <row r="111" spans="2:10" x14ac:dyDescent="0.35">
      <c r="B111" s="45"/>
    </row>
    <row r="112" spans="2:10" x14ac:dyDescent="0.35">
      <c r="B112" s="45"/>
    </row>
    <row r="113" spans="2:2" x14ac:dyDescent="0.35">
      <c r="B113" s="45"/>
    </row>
    <row r="114" spans="2:2" x14ac:dyDescent="0.35">
      <c r="B114" s="45"/>
    </row>
    <row r="115" spans="2:2" x14ac:dyDescent="0.35">
      <c r="B115" s="45"/>
    </row>
    <row r="116" spans="2:2" x14ac:dyDescent="0.35">
      <c r="B116" s="45"/>
    </row>
    <row r="117" spans="2:2" x14ac:dyDescent="0.35">
      <c r="B117" s="45"/>
    </row>
    <row r="118" spans="2:2" x14ac:dyDescent="0.35">
      <c r="B118" s="45"/>
    </row>
    <row r="119" spans="2:2" x14ac:dyDescent="0.35">
      <c r="B119" s="45"/>
    </row>
    <row r="120" spans="2:2" x14ac:dyDescent="0.35">
      <c r="B120" s="45"/>
    </row>
    <row r="121" spans="2:2" x14ac:dyDescent="0.35">
      <c r="B121" s="45"/>
    </row>
    <row r="122" spans="2:2" x14ac:dyDescent="0.35">
      <c r="B122" s="45"/>
    </row>
    <row r="123" spans="2:2" x14ac:dyDescent="0.35">
      <c r="B123" s="45"/>
    </row>
    <row r="124" spans="2:2" x14ac:dyDescent="0.35">
      <c r="B124" s="45"/>
    </row>
    <row r="125" spans="2:2" x14ac:dyDescent="0.35">
      <c r="B125" s="45"/>
    </row>
  </sheetData>
  <sheetProtection algorithmName="SHA-512" hashValue="8geftrSKPty7ilsCIQaBdfJ0g/odxvFoy1acRmsUmool1fa3IZLbPpwYqrVS2bp0DC1xHBcZfqyHa76jQE+QOA==" saltValue="OKtFBbrqr6f933/BClKnJQ==" spinCount="100000" sheet="1" objects="1" scenarios="1"/>
  <protectedRanges>
    <protectedRange sqref="C26:G75 F76:F105 C21:E22" name="Område2"/>
  </protectedRanges>
  <mergeCells count="12">
    <mergeCell ref="L4:Q4"/>
    <mergeCell ref="B3:J3"/>
    <mergeCell ref="L2:Q2"/>
    <mergeCell ref="L3:Q3"/>
    <mergeCell ref="C1:J1"/>
    <mergeCell ref="C12:D12"/>
    <mergeCell ref="C13:D13"/>
    <mergeCell ref="D6:G6"/>
    <mergeCell ref="D7:G7"/>
    <mergeCell ref="D8:G8"/>
    <mergeCell ref="D9:G9"/>
    <mergeCell ref="D10:G10"/>
  </mergeCells>
  <conditionalFormatting sqref="B76:G105">
    <cfRule type="containsBlanks" dxfId="14" priority="9">
      <formula>LEN(TRIM(B76))=0</formula>
    </cfRule>
  </conditionalFormatting>
  <conditionalFormatting sqref="C19:G22">
    <cfRule type="expression" dxfId="13" priority="3">
      <formula>$D$7="Network meeting(s)"</formula>
    </cfRule>
  </conditionalFormatting>
  <conditionalFormatting sqref="D7">
    <cfRule type="containsText" dxfId="12" priority="21" operator="containsText" text="select from list">
      <formula>NOT(ISERROR(SEARCH("select from list",D7)))</formula>
    </cfRule>
  </conditionalFormatting>
  <conditionalFormatting sqref="D9">
    <cfRule type="containsText" dxfId="11" priority="20" operator="containsText" text="select number">
      <formula>NOT(ISERROR(SEARCH("select number",D9)))</formula>
    </cfRule>
  </conditionalFormatting>
  <conditionalFormatting sqref="D17">
    <cfRule type="cellIs" dxfId="10" priority="5" operator="greaterThan">
      <formula>100000</formula>
    </cfRule>
  </conditionalFormatting>
  <conditionalFormatting sqref="D21:D22">
    <cfRule type="expression" dxfId="9" priority="4">
      <formula>$D$23&gt;$D$9</formula>
    </cfRule>
  </conditionalFormatting>
  <conditionalFormatting sqref="D6:G8 D9 D10:G10">
    <cfRule type="containsBlanks" dxfId="8" priority="25">
      <formula>LEN(TRIM(D6))=0</formula>
    </cfRule>
  </conditionalFormatting>
  <conditionalFormatting sqref="D10:G10">
    <cfRule type="expression" dxfId="7" priority="1">
      <formula>$D$10="select from list"</formula>
    </cfRule>
  </conditionalFormatting>
  <conditionalFormatting sqref="F19">
    <cfRule type="cellIs" dxfId="6" priority="6" operator="equal">
      <formula>0</formula>
    </cfRule>
  </conditionalFormatting>
  <conditionalFormatting sqref="F21:F22">
    <cfRule type="cellIs" dxfId="5" priority="8" operator="equal">
      <formula>0</formula>
    </cfRule>
  </conditionalFormatting>
  <conditionalFormatting sqref="F26:F105">
    <cfRule type="expression" priority="15">
      <formula>AND($D$26&lt;&gt;$E$26)</formula>
    </cfRule>
  </conditionalFormatting>
  <conditionalFormatting sqref="H26:H105">
    <cfRule type="expression" dxfId="4" priority="23">
      <formula>AND(F26=G26,F26&lt;&gt;"",G26&lt;&gt;"")</formula>
    </cfRule>
  </conditionalFormatting>
  <conditionalFormatting sqref="H24:I24">
    <cfRule type="cellIs" dxfId="3" priority="12" operator="equal">
      <formula>0</formula>
    </cfRule>
  </conditionalFormatting>
  <conditionalFormatting sqref="H26:J105">
    <cfRule type="cellIs" dxfId="2" priority="13" operator="equal">
      <formula>0</formula>
    </cfRule>
  </conditionalFormatting>
  <conditionalFormatting sqref="I75:I105">
    <cfRule type="expression" dxfId="1" priority="19">
      <formula>AND(G75=H75,G75&lt;&gt;"",H75&lt;&gt;"")</formula>
    </cfRule>
  </conditionalFormatting>
  <conditionalFormatting sqref="J24">
    <cfRule type="cellIs" dxfId="0" priority="11" operator="equal">
      <formula>0</formula>
    </cfRule>
  </conditionalFormatting>
  <dataValidations count="1">
    <dataValidation type="whole" operator="greaterThan" allowBlank="1" showInputMessage="1" showErrorMessage="1" sqref="G26:G105 D21:E22" xr:uid="{E4B50AB3-3DFC-48D4-8909-3A19F1271976}">
      <formula1>0</formula1>
    </dataValidation>
  </dataValidations>
  <pageMargins left="0.25" right="0.25" top="0.75" bottom="0.75" header="0.3" footer="0.3"/>
  <pageSetup paperSize="9" scale="88" fitToHeight="3"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1AF0DCF-8325-42B8-85C4-C043DD3534FC}">
          <x14:formula1>
            <xm:f>'Unit costs'!$B$31:$B$32</xm:f>
          </x14:formula1>
          <xm:sqref>F26:F105</xm:sqref>
        </x14:dataValidation>
        <x14:dataValidation type="list" allowBlank="1" showInputMessage="1" showErrorMessage="1" xr:uid="{130AFEED-CE11-42D5-B051-D281CEF1987B}">
          <x14:formula1>
            <xm:f>'Unit costs'!$B$18:$B$28</xm:f>
          </x14:formula1>
          <xm:sqref>D26:E105</xm:sqref>
        </x14:dataValidation>
        <x14:dataValidation type="list" allowBlank="1" showInputMessage="1" showErrorMessage="1" xr:uid="{353A8E1D-E6C7-4553-9FED-0E5AA95B3C36}">
          <x14:formula1>
            <xm:f>'lists-hide'!$A$1:$A$4</xm:f>
          </x14:formula1>
          <xm:sqref>D7:G7</xm:sqref>
        </x14:dataValidation>
        <x14:dataValidation type="list" showInputMessage="1" showErrorMessage="1" xr:uid="{18C28359-F018-4BA8-B57D-6626B2A6931E}">
          <x14:formula1>
            <xm:f>'lists-hide'!$E$1:$E$19</xm:f>
          </x14:formula1>
          <xm:sqref>D9:G9</xm:sqref>
        </x14:dataValidation>
        <x14:dataValidation type="list" allowBlank="1" showInputMessage="1" showErrorMessage="1" xr:uid="{AFBF4AF5-A8EF-4694-A018-DF842CE70452}">
          <x14:formula1>
            <xm:f>'lists-hide'!$I$2:$I$18</xm:f>
          </x14:formula1>
          <xm:sqref>D10:G10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39"/>
  <sheetViews>
    <sheetView showGridLines="0" workbookViewId="0">
      <selection activeCell="B39" sqref="B39"/>
    </sheetView>
  </sheetViews>
  <sheetFormatPr defaultRowHeight="14.5" x14ac:dyDescent="0.35"/>
  <cols>
    <col min="1" max="1" width="5.7265625" customWidth="1"/>
    <col min="2" max="2" width="25.7265625" customWidth="1"/>
    <col min="3" max="3" width="28.26953125" customWidth="1"/>
    <col min="4" max="4" width="38" customWidth="1"/>
  </cols>
  <sheetData>
    <row r="2" spans="2:4" ht="18.5" x14ac:dyDescent="0.45">
      <c r="B2" s="3" t="s">
        <v>14</v>
      </c>
      <c r="C2" s="1"/>
      <c r="D2" s="1"/>
    </row>
    <row r="3" spans="2:4" ht="15.5" x14ac:dyDescent="0.35">
      <c r="B3" s="58" t="s">
        <v>60</v>
      </c>
      <c r="C3" s="1"/>
      <c r="D3" s="1"/>
    </row>
    <row r="4" spans="2:4" ht="15" thickBot="1" x14ac:dyDescent="0.4"/>
    <row r="5" spans="2:4" x14ac:dyDescent="0.35">
      <c r="B5" s="6" t="s">
        <v>44</v>
      </c>
      <c r="C5" s="7"/>
    </row>
    <row r="6" spans="2:4" x14ac:dyDescent="0.35">
      <c r="B6" t="s">
        <v>15</v>
      </c>
      <c r="C6" s="2">
        <v>4000</v>
      </c>
    </row>
    <row r="7" spans="2:4" ht="15" thickBot="1" x14ac:dyDescent="0.4">
      <c r="B7" s="4" t="s">
        <v>16</v>
      </c>
      <c r="C7" s="5">
        <v>2000</v>
      </c>
    </row>
    <row r="8" spans="2:4" x14ac:dyDescent="0.35">
      <c r="C8" s="12"/>
    </row>
    <row r="9" spans="2:4" x14ac:dyDescent="0.35">
      <c r="C9" s="12"/>
    </row>
    <row r="10" spans="2:4" ht="16" thickBot="1" x14ac:dyDescent="0.4">
      <c r="B10" s="13" t="s">
        <v>59</v>
      </c>
    </row>
    <row r="11" spans="2:4" x14ac:dyDescent="0.35">
      <c r="B11" s="6" t="s">
        <v>53</v>
      </c>
      <c r="C11" s="57" t="s">
        <v>61</v>
      </c>
    </row>
    <row r="12" spans="2:4" x14ac:dyDescent="0.35">
      <c r="B12" t="s">
        <v>56</v>
      </c>
      <c r="C12" s="8">
        <v>250</v>
      </c>
    </row>
    <row r="13" spans="2:4" x14ac:dyDescent="0.35">
      <c r="B13" t="s">
        <v>57</v>
      </c>
      <c r="C13" s="8">
        <v>125</v>
      </c>
    </row>
    <row r="14" spans="2:4" x14ac:dyDescent="0.35">
      <c r="C14" s="12"/>
    </row>
    <row r="15" spans="2:4" x14ac:dyDescent="0.35">
      <c r="C15" s="12"/>
    </row>
    <row r="16" spans="2:4" ht="16" thickBot="1" x14ac:dyDescent="0.4">
      <c r="B16" s="13" t="s">
        <v>58</v>
      </c>
    </row>
    <row r="17" spans="2:3" x14ac:dyDescent="0.35">
      <c r="B17" s="6" t="s">
        <v>11</v>
      </c>
      <c r="C17" s="57" t="s">
        <v>62</v>
      </c>
    </row>
    <row r="18" spans="2:3" x14ac:dyDescent="0.35">
      <c r="B18" t="s">
        <v>0</v>
      </c>
      <c r="C18" s="8">
        <v>630</v>
      </c>
    </row>
    <row r="19" spans="2:3" x14ac:dyDescent="0.35">
      <c r="B19" t="s">
        <v>1</v>
      </c>
      <c r="C19" s="8">
        <v>630</v>
      </c>
    </row>
    <row r="20" spans="2:3" x14ac:dyDescent="0.35">
      <c r="B20" t="s">
        <v>2</v>
      </c>
      <c r="C20" s="8">
        <v>630</v>
      </c>
    </row>
    <row r="21" spans="2:3" x14ac:dyDescent="0.35">
      <c r="B21" t="s">
        <v>3</v>
      </c>
      <c r="C21" s="8">
        <v>630</v>
      </c>
    </row>
    <row r="22" spans="2:3" x14ac:dyDescent="0.35">
      <c r="B22" t="s">
        <v>4</v>
      </c>
      <c r="C22" s="8">
        <v>630</v>
      </c>
    </row>
    <row r="23" spans="2:3" x14ac:dyDescent="0.35">
      <c r="B23" t="s">
        <v>5</v>
      </c>
      <c r="C23" s="8">
        <v>630</v>
      </c>
    </row>
    <row r="24" spans="2:3" x14ac:dyDescent="0.35">
      <c r="B24" t="s">
        <v>6</v>
      </c>
      <c r="C24" s="8">
        <v>630</v>
      </c>
    </row>
    <row r="25" spans="2:3" x14ac:dyDescent="0.35">
      <c r="B25" t="s">
        <v>7</v>
      </c>
      <c r="C25" s="8">
        <v>630</v>
      </c>
    </row>
    <row r="26" spans="2:3" x14ac:dyDescent="0.35">
      <c r="B26" t="s">
        <v>8</v>
      </c>
      <c r="C26" s="8">
        <v>1600</v>
      </c>
    </row>
    <row r="27" spans="2:3" x14ac:dyDescent="0.35">
      <c r="B27" t="s">
        <v>9</v>
      </c>
      <c r="C27" s="8">
        <v>960</v>
      </c>
    </row>
    <row r="28" spans="2:3" ht="15" thickBot="1" x14ac:dyDescent="0.4">
      <c r="B28" s="4" t="s">
        <v>10</v>
      </c>
      <c r="C28" s="9">
        <v>960</v>
      </c>
    </row>
    <row r="29" spans="2:3" ht="15" thickBot="1" x14ac:dyDescent="0.4">
      <c r="C29" s="8"/>
    </row>
    <row r="30" spans="2:3" ht="29" x14ac:dyDescent="0.35">
      <c r="B30" s="11" t="s">
        <v>27</v>
      </c>
      <c r="C30" s="57" t="s">
        <v>62</v>
      </c>
    </row>
    <row r="31" spans="2:3" x14ac:dyDescent="0.35">
      <c r="B31" t="s">
        <v>12</v>
      </c>
      <c r="C31" s="8">
        <v>175</v>
      </c>
    </row>
    <row r="32" spans="2:3" ht="15" thickBot="1" x14ac:dyDescent="0.4">
      <c r="B32" s="4" t="s">
        <v>13</v>
      </c>
      <c r="C32" s="9">
        <v>0</v>
      </c>
    </row>
    <row r="33" spans="2:4" x14ac:dyDescent="0.35">
      <c r="C33" s="8"/>
    </row>
    <row r="34" spans="2:4" x14ac:dyDescent="0.35">
      <c r="C34" s="8"/>
    </row>
    <row r="35" spans="2:4" ht="33" customHeight="1" thickBot="1" x14ac:dyDescent="0.4">
      <c r="B35" s="80" t="s">
        <v>33</v>
      </c>
      <c r="C35" s="80"/>
    </row>
    <row r="36" spans="2:4" ht="29" x14ac:dyDescent="0.35">
      <c r="B36" s="11" t="s">
        <v>49</v>
      </c>
      <c r="C36" s="57" t="s">
        <v>62</v>
      </c>
    </row>
    <row r="37" spans="2:4" x14ac:dyDescent="0.35">
      <c r="B37" s="67" t="s">
        <v>12</v>
      </c>
      <c r="C37" s="68">
        <v>475</v>
      </c>
      <c r="D37" s="56"/>
    </row>
    <row r="38" spans="2:4" ht="15" thickBot="1" x14ac:dyDescent="0.4">
      <c r="B38" s="4" t="s">
        <v>13</v>
      </c>
      <c r="C38" s="9">
        <v>0</v>
      </c>
    </row>
    <row r="39" spans="2:4" x14ac:dyDescent="0.35">
      <c r="C39" s="1"/>
    </row>
  </sheetData>
  <sheetProtection algorithmName="SHA-512" hashValue="CW6fcX9Xncuo9NBVD3qgFVYnyz+7nWl9akK87A1tQCuibx1yo8gfuGyMG1Am6q0hRfBsnWWid6sKgD2JRoxUqA==" saltValue="Ro4f2WFCcLIUKkD71QrImA==" spinCount="100000" sheet="1" objects="1" scenarios="1"/>
  <mergeCells count="1">
    <mergeCell ref="B35:C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69E0-196C-4B14-8DE6-4BDF0B52BAB5}">
  <sheetPr>
    <tabColor rgb="FFC00000"/>
  </sheetPr>
  <dimension ref="A1:I22"/>
  <sheetViews>
    <sheetView workbookViewId="0">
      <selection activeCell="H16" sqref="H16"/>
    </sheetView>
  </sheetViews>
  <sheetFormatPr defaultColWidth="9.1796875" defaultRowHeight="14.5" x14ac:dyDescent="0.35"/>
  <sheetData>
    <row r="1" spans="1:9" x14ac:dyDescent="0.35">
      <c r="A1" t="s">
        <v>19</v>
      </c>
      <c r="E1" t="s">
        <v>22</v>
      </c>
      <c r="I1" s="64" t="s">
        <v>67</v>
      </c>
    </row>
    <row r="2" spans="1:9" x14ac:dyDescent="0.35">
      <c r="A2" s="10" t="s">
        <v>20</v>
      </c>
      <c r="E2">
        <v>3</v>
      </c>
      <c r="I2" s="65" t="s">
        <v>19</v>
      </c>
    </row>
    <row r="3" spans="1:9" x14ac:dyDescent="0.35">
      <c r="A3" s="10" t="s">
        <v>21</v>
      </c>
      <c r="E3">
        <v>4</v>
      </c>
      <c r="I3" s="64" t="s">
        <v>70</v>
      </c>
    </row>
    <row r="4" spans="1:9" x14ac:dyDescent="0.35">
      <c r="A4" s="10" t="s">
        <v>26</v>
      </c>
      <c r="E4">
        <v>5</v>
      </c>
      <c r="I4" s="64" t="s">
        <v>71</v>
      </c>
    </row>
    <row r="5" spans="1:9" x14ac:dyDescent="0.35">
      <c r="A5" s="10"/>
      <c r="E5">
        <v>6</v>
      </c>
      <c r="I5" s="64" t="s">
        <v>72</v>
      </c>
    </row>
    <row r="6" spans="1:9" x14ac:dyDescent="0.35">
      <c r="A6" s="10"/>
      <c r="E6">
        <v>7</v>
      </c>
      <c r="I6" s="64" t="s">
        <v>73</v>
      </c>
    </row>
    <row r="7" spans="1:9" x14ac:dyDescent="0.35">
      <c r="A7" s="10"/>
      <c r="E7">
        <v>8</v>
      </c>
      <c r="I7" s="64" t="s">
        <v>75</v>
      </c>
    </row>
    <row r="8" spans="1:9" x14ac:dyDescent="0.35">
      <c r="A8" s="10"/>
      <c r="E8">
        <v>9</v>
      </c>
      <c r="I8" s="64" t="s">
        <v>76</v>
      </c>
    </row>
    <row r="9" spans="1:9" x14ac:dyDescent="0.35">
      <c r="E9">
        <v>10</v>
      </c>
      <c r="I9" s="64" t="s">
        <v>77</v>
      </c>
    </row>
    <row r="10" spans="1:9" x14ac:dyDescent="0.35">
      <c r="E10">
        <v>11</v>
      </c>
      <c r="I10" s="64" t="s">
        <v>78</v>
      </c>
    </row>
    <row r="11" spans="1:9" x14ac:dyDescent="0.35">
      <c r="E11">
        <v>12</v>
      </c>
      <c r="I11" s="64" t="s">
        <v>79</v>
      </c>
    </row>
    <row r="12" spans="1:9" x14ac:dyDescent="0.35">
      <c r="E12">
        <v>13</v>
      </c>
      <c r="I12" s="64" t="s">
        <v>80</v>
      </c>
    </row>
    <row r="13" spans="1:9" x14ac:dyDescent="0.35">
      <c r="E13">
        <v>14</v>
      </c>
      <c r="I13" s="64" t="s">
        <v>81</v>
      </c>
    </row>
    <row r="14" spans="1:9" x14ac:dyDescent="0.35">
      <c r="E14">
        <v>15</v>
      </c>
      <c r="I14" s="64" t="s">
        <v>82</v>
      </c>
    </row>
    <row r="15" spans="1:9" x14ac:dyDescent="0.35">
      <c r="E15">
        <v>16</v>
      </c>
      <c r="I15" s="64" t="s">
        <v>83</v>
      </c>
    </row>
    <row r="16" spans="1:9" x14ac:dyDescent="0.35">
      <c r="E16">
        <v>17</v>
      </c>
      <c r="I16" s="64" t="s">
        <v>84</v>
      </c>
    </row>
    <row r="17" spans="1:9" x14ac:dyDescent="0.35">
      <c r="E17">
        <v>18</v>
      </c>
      <c r="I17" s="64" t="s">
        <v>85</v>
      </c>
    </row>
    <row r="18" spans="1:9" x14ac:dyDescent="0.35">
      <c r="E18">
        <v>19</v>
      </c>
      <c r="I18" s="64" t="s">
        <v>86</v>
      </c>
    </row>
    <row r="19" spans="1:9" x14ac:dyDescent="0.35">
      <c r="A19" s="10"/>
      <c r="E19">
        <v>20</v>
      </c>
    </row>
    <row r="22" spans="1:9" x14ac:dyDescent="0.35">
      <c r="A22">
        <f>IFERROR(IF(OR(Activity!D9&lt;6, Activity!D9="select number"), 4000+(Activity!D9*2000-2000), 14000),0)</f>
        <v>0</v>
      </c>
      <c r="D22">
        <f>IFERROR(A22, 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A13E4E3B380F54788EEC2B38AC6C233" ma:contentTypeVersion="16" ma:contentTypeDescription="Skapa ett nytt dokument." ma:contentTypeScope="" ma:versionID="bbbe96aac571a73af5a4a3edfd9c7a52">
  <xsd:schema xmlns:xsd="http://www.w3.org/2001/XMLSchema" xmlns:xs="http://www.w3.org/2001/XMLSchema" xmlns:p="http://schemas.microsoft.com/office/2006/metadata/properties" xmlns:ns1="http://schemas.microsoft.com/sharepoint/v3" xmlns:ns2="dfbefd03-3dd9-4da7-ae83-3032a5556c2b" xmlns:ns3="1827b81e-ea5e-4833-b2b6-1710cfe8346b" targetNamespace="http://schemas.microsoft.com/office/2006/metadata/properties" ma:root="true" ma:fieldsID="98bd061f000bac97e364c06b6cd083e0" ns1:_="" ns2:_="" ns3:_="">
    <xsd:import namespace="http://schemas.microsoft.com/sharepoint/v3"/>
    <xsd:import namespace="dfbefd03-3dd9-4da7-ae83-3032a5556c2b"/>
    <xsd:import namespace="1827b81e-ea5e-4833-b2b6-1710cfe834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per för enhetlig efterlevnadsprincip" ma:hidden="true" ma:internalName="_ip_UnifiedCompliancePolicyProperties">
      <xsd:simpleType>
        <xsd:restriction base="dms:Note"/>
      </xsd:simpleType>
    </xsd:element>
    <xsd:element name="_ip_UnifiedCompliancePolicyUIAction" ma:index="21"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efd03-3dd9-4da7-ae83-3032a5556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27b81e-ea5e-4833-b2b6-1710cfe8346b"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D898A2-8E4C-4102-9C35-AACEC0C67D66}">
  <ds:schemaRefs>
    <ds:schemaRef ds:uri="http://purl.org/dc/elements/1.1/"/>
    <ds:schemaRef ds:uri="http://purl.org/dc/dcmitype/"/>
    <ds:schemaRef ds:uri="http://www.w3.org/XML/1998/namespace"/>
    <ds:schemaRef ds:uri="http://purl.org/dc/terms/"/>
    <ds:schemaRef ds:uri="http://schemas.microsoft.com/sharepoint/v3"/>
    <ds:schemaRef ds:uri="http://schemas.openxmlformats.org/package/2006/metadata/core-properties"/>
    <ds:schemaRef ds:uri="dfbefd03-3dd9-4da7-ae83-3032a5556c2b"/>
    <ds:schemaRef ds:uri="http://schemas.microsoft.com/office/2006/documentManagement/types"/>
    <ds:schemaRef ds:uri="http://schemas.microsoft.com/office/infopath/2007/PartnerControls"/>
    <ds:schemaRef ds:uri="1827b81e-ea5e-4833-b2b6-1710cfe8346b"/>
    <ds:schemaRef ds:uri="http://schemas.microsoft.com/office/2006/metadata/properties"/>
  </ds:schemaRefs>
</ds:datastoreItem>
</file>

<file path=customXml/itemProps2.xml><?xml version="1.0" encoding="utf-8"?>
<ds:datastoreItem xmlns:ds="http://schemas.openxmlformats.org/officeDocument/2006/customXml" ds:itemID="{7B8E416B-EB8F-4F20-99FC-D69BB60A4F40}">
  <ds:schemaRefs>
    <ds:schemaRef ds:uri="http://schemas.microsoft.com/sharepoint/v3/contenttype/forms"/>
  </ds:schemaRefs>
</ds:datastoreItem>
</file>

<file path=customXml/itemProps3.xml><?xml version="1.0" encoding="utf-8"?>
<ds:datastoreItem xmlns:ds="http://schemas.openxmlformats.org/officeDocument/2006/customXml" ds:itemID="{EEE7FCD5-9AE7-40DE-B41F-BF5B98DD5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befd03-3dd9-4da7-ae83-3032a5556c2b"/>
    <ds:schemaRef ds:uri="1827b81e-ea5e-4833-b2b6-1710cfe83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Activity</vt:lpstr>
      <vt:lpstr>Unit costs</vt:lpstr>
      <vt:lpstr>lists-hide</vt:lpstr>
      <vt:lpstr>activity</vt:lpstr>
      <vt:lpstr>cat</vt:lpstr>
      <vt:lpstr>Activity!Print_Area</vt:lpstr>
      <vt:lpstr>programme</vt:lpstr>
      <vt:lpstr>type</vt:lpstr>
      <vt:lpstr>typeb</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hanneleen.pihlak</cp:lastModifiedBy>
  <cp:lastPrinted>2022-10-13T11:54:28Z</cp:lastPrinted>
  <dcterms:created xsi:type="dcterms:W3CDTF">2015-08-24T06:29:30Z</dcterms:created>
  <dcterms:modified xsi:type="dcterms:W3CDTF">2026-01-16T10:33:49Z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0x0101003A13E4E3B380F54788EEC2B38AC6C233</vt:lpwstr>
  </property>
</Properties>
</file>